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AIRIE\Budget - Finances\"/>
    </mc:Choice>
  </mc:AlternateContent>
  <xr:revisionPtr revIDLastSave="0" documentId="8_{74DD8A30-2C86-42B9-8B45-BDB456D9F790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55" i="1" l="1"/>
  <c r="I45" i="1"/>
  <c r="I29" i="1"/>
  <c r="I28" i="1"/>
  <c r="I27" i="1"/>
  <c r="I24" i="1"/>
  <c r="I23" i="1"/>
  <c r="I22" i="1"/>
  <c r="Q26" i="1"/>
  <c r="U29" i="1"/>
  <c r="U28" i="1"/>
  <c r="U27" i="1"/>
  <c r="U24" i="1"/>
  <c r="U23" i="1"/>
  <c r="U22" i="1"/>
  <c r="U21" i="1"/>
  <c r="Q29" i="1"/>
  <c r="Q28" i="1"/>
  <c r="Q27" i="1"/>
  <c r="Q24" i="1"/>
  <c r="Q23" i="1"/>
  <c r="Q22" i="1"/>
  <c r="Q21" i="1"/>
  <c r="U31" i="1"/>
  <c r="Q31" i="1"/>
  <c r="I31" i="1"/>
  <c r="U55" i="1"/>
  <c r="Q55" i="1"/>
  <c r="Y54" i="1"/>
  <c r="Y53" i="1"/>
  <c r="Y51" i="1"/>
  <c r="Y50" i="1"/>
  <c r="Y49" i="1"/>
  <c r="Y45" i="1"/>
  <c r="Y43" i="1"/>
  <c r="Y41" i="1"/>
  <c r="Y40" i="1"/>
  <c r="Y38" i="1"/>
  <c r="Y37" i="1"/>
  <c r="U45" i="1"/>
  <c r="Q45" i="1"/>
  <c r="Y31" i="1"/>
  <c r="Y29" i="1"/>
  <c r="Y28" i="1"/>
  <c r="Y27" i="1"/>
  <c r="Y26" i="1"/>
  <c r="Y25" i="1"/>
  <c r="Y24" i="1"/>
  <c r="Y23" i="1"/>
  <c r="Y22" i="1"/>
  <c r="Y21" i="1"/>
  <c r="I41" i="1" l="1"/>
  <c r="I40" i="1"/>
  <c r="I38" i="1"/>
  <c r="I37" i="1"/>
  <c r="I35" i="1"/>
  <c r="U41" i="1"/>
  <c r="U40" i="1"/>
  <c r="U38" i="1"/>
  <c r="U37" i="1"/>
  <c r="U35" i="1"/>
  <c r="Q41" i="1"/>
  <c r="Q40" i="1"/>
  <c r="Q38" i="1"/>
  <c r="Q37" i="1"/>
  <c r="Q36" i="1"/>
  <c r="U54" i="1"/>
  <c r="U50" i="1"/>
  <c r="U49" i="1"/>
  <c r="U47" i="1"/>
  <c r="Q54" i="1"/>
  <c r="Q50" i="1"/>
  <c r="Q49" i="1"/>
  <c r="Q47" i="1"/>
  <c r="M54" i="1"/>
  <c r="M51" i="1"/>
  <c r="M49" i="1"/>
  <c r="I54" i="1"/>
  <c r="I51" i="1"/>
  <c r="I50" i="1"/>
  <c r="I49" i="1"/>
  <c r="E35" i="1"/>
  <c r="B43" i="1"/>
  <c r="L7" i="1"/>
  <c r="L6" i="1"/>
  <c r="L5" i="1"/>
  <c r="L4" i="1"/>
  <c r="V29" i="1"/>
  <c r="S29" i="1"/>
  <c r="R29" i="1"/>
  <c r="O29" i="1"/>
  <c r="N29" i="1"/>
  <c r="K29" i="1"/>
  <c r="J29" i="1"/>
  <c r="G29" i="1"/>
  <c r="F29" i="1"/>
  <c r="C29" i="1"/>
  <c r="U18" i="1"/>
  <c r="U15" i="1"/>
  <c r="U14" i="1"/>
  <c r="U13" i="1"/>
  <c r="U12" i="1"/>
  <c r="U11" i="1"/>
  <c r="U10" i="1"/>
  <c r="U9" i="1"/>
  <c r="U8" i="1"/>
  <c r="U7" i="1"/>
  <c r="U6" i="1"/>
  <c r="U5" i="1"/>
  <c r="U4" i="1"/>
  <c r="U3" i="1"/>
  <c r="Q18" i="1"/>
  <c r="Q15" i="1"/>
  <c r="Q14" i="1"/>
  <c r="Q13" i="1"/>
  <c r="Q12" i="1"/>
  <c r="Q11" i="1"/>
  <c r="Q10" i="1"/>
  <c r="Q9" i="1"/>
  <c r="Q8" i="1"/>
  <c r="Q7" i="1"/>
  <c r="Q6" i="1"/>
  <c r="Q5" i="1"/>
  <c r="Q4" i="1"/>
  <c r="Q3" i="1"/>
  <c r="M42" i="1"/>
  <c r="M41" i="1"/>
  <c r="M40" i="1"/>
  <c r="M38" i="1"/>
  <c r="M37" i="1"/>
  <c r="M36" i="1"/>
  <c r="M35" i="1"/>
  <c r="M28" i="1"/>
  <c r="M27" i="1"/>
  <c r="M24" i="1"/>
  <c r="M23" i="1"/>
  <c r="M22" i="1"/>
  <c r="M21" i="1"/>
  <c r="M18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I18" i="1" l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E47" i="1"/>
  <c r="E54" i="1"/>
  <c r="E51" i="1"/>
  <c r="E50" i="1"/>
  <c r="E49" i="1"/>
  <c r="E41" i="1"/>
  <c r="E40" i="1"/>
  <c r="E38" i="1"/>
  <c r="E37" i="1"/>
  <c r="E28" i="1"/>
  <c r="E27" i="1"/>
  <c r="E26" i="1"/>
  <c r="E24" i="1"/>
  <c r="E23" i="1"/>
  <c r="E22" i="1"/>
  <c r="E21" i="1"/>
  <c r="E18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T54" i="1" l="1"/>
  <c r="P54" i="1"/>
  <c r="P52" i="1"/>
  <c r="P51" i="1"/>
  <c r="P50" i="1"/>
  <c r="P49" i="1"/>
  <c r="P48" i="1"/>
  <c r="P47" i="1"/>
  <c r="O53" i="1"/>
  <c r="X54" i="1"/>
  <c r="X52" i="1"/>
  <c r="X51" i="1"/>
  <c r="X50" i="1"/>
  <c r="X49" i="1"/>
  <c r="X48" i="1"/>
  <c r="X44" i="1"/>
  <c r="X42" i="1"/>
  <c r="X41" i="1"/>
  <c r="X40" i="1"/>
  <c r="X39" i="1"/>
  <c r="X38" i="1"/>
  <c r="X37" i="1"/>
  <c r="X36" i="1"/>
  <c r="X35" i="1"/>
  <c r="X34" i="1"/>
  <c r="X30" i="1"/>
  <c r="X28" i="1"/>
  <c r="X27" i="1"/>
  <c r="X26" i="1"/>
  <c r="X25" i="1"/>
  <c r="X24" i="1"/>
  <c r="X23" i="1"/>
  <c r="X22" i="1"/>
  <c r="X21" i="1"/>
  <c r="X18" i="1"/>
  <c r="Y18" i="1" s="1"/>
  <c r="X16" i="1"/>
  <c r="X15" i="1"/>
  <c r="Y15" i="1" s="1"/>
  <c r="X14" i="1"/>
  <c r="Y14" i="1" s="1"/>
  <c r="X13" i="1"/>
  <c r="Y13" i="1" s="1"/>
  <c r="X12" i="1"/>
  <c r="Y12" i="1" s="1"/>
  <c r="X11" i="1"/>
  <c r="Y11" i="1" s="1"/>
  <c r="X10" i="1"/>
  <c r="Y10" i="1" s="1"/>
  <c r="X9" i="1"/>
  <c r="Y9" i="1" s="1"/>
  <c r="X8" i="1"/>
  <c r="Y8" i="1" s="1"/>
  <c r="X7" i="1"/>
  <c r="Y7" i="1" s="1"/>
  <c r="X6" i="1"/>
  <c r="Y6" i="1" s="1"/>
  <c r="X5" i="1"/>
  <c r="Y5" i="1" s="1"/>
  <c r="X4" i="1"/>
  <c r="Y4" i="1" s="1"/>
  <c r="X3" i="1"/>
  <c r="Y3" i="1" s="1"/>
  <c r="V43" i="1"/>
  <c r="V45" i="1" s="1"/>
  <c r="W53" i="1"/>
  <c r="W55" i="1" s="1"/>
  <c r="V53" i="1"/>
  <c r="V55" i="1" s="1"/>
  <c r="W43" i="1"/>
  <c r="W45" i="1" s="1"/>
  <c r="W29" i="1"/>
  <c r="W31" i="1" s="1"/>
  <c r="W17" i="1"/>
  <c r="W19" i="1" s="1"/>
  <c r="V17" i="1"/>
  <c r="V19" i="1" s="1"/>
  <c r="S17" i="1"/>
  <c r="S53" i="1"/>
  <c r="R53" i="1"/>
  <c r="R55" i="1" s="1"/>
  <c r="T52" i="1"/>
  <c r="T51" i="1"/>
  <c r="T50" i="1"/>
  <c r="T49" i="1"/>
  <c r="T48" i="1"/>
  <c r="T44" i="1"/>
  <c r="S43" i="1"/>
  <c r="R43" i="1"/>
  <c r="R45" i="1" s="1"/>
  <c r="T42" i="1"/>
  <c r="T41" i="1"/>
  <c r="T40" i="1"/>
  <c r="T38" i="1"/>
  <c r="T37" i="1"/>
  <c r="T36" i="1"/>
  <c r="T35" i="1"/>
  <c r="T34" i="1"/>
  <c r="T30" i="1"/>
  <c r="S31" i="1"/>
  <c r="T28" i="1"/>
  <c r="T27" i="1"/>
  <c r="T26" i="1"/>
  <c r="T25" i="1"/>
  <c r="T24" i="1"/>
  <c r="T23" i="1"/>
  <c r="T22" i="1"/>
  <c r="T21" i="1"/>
  <c r="T18" i="1"/>
  <c r="R17" i="1"/>
  <c r="R19" i="1" s="1"/>
  <c r="T16" i="1"/>
  <c r="T15" i="1"/>
  <c r="T14" i="1"/>
  <c r="T13" i="1"/>
  <c r="T12" i="1"/>
  <c r="T11" i="1"/>
  <c r="T10" i="1"/>
  <c r="T9" i="1"/>
  <c r="T8" i="1"/>
  <c r="T7" i="1"/>
  <c r="T6" i="1"/>
  <c r="T5" i="1"/>
  <c r="T4" i="1"/>
  <c r="T3" i="1"/>
  <c r="P44" i="1"/>
  <c r="P42" i="1"/>
  <c r="P41" i="1"/>
  <c r="P40" i="1"/>
  <c r="P38" i="1"/>
  <c r="P37" i="1"/>
  <c r="P36" i="1"/>
  <c r="P35" i="1"/>
  <c r="P34" i="1"/>
  <c r="P30" i="1"/>
  <c r="P28" i="1"/>
  <c r="P27" i="1"/>
  <c r="P26" i="1"/>
  <c r="P25" i="1"/>
  <c r="P24" i="1"/>
  <c r="P23" i="1"/>
  <c r="P22" i="1"/>
  <c r="P21" i="1"/>
  <c r="P18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3" i="1"/>
  <c r="N53" i="1"/>
  <c r="N55" i="1" s="1"/>
  <c r="N43" i="1"/>
  <c r="N45" i="1" s="1"/>
  <c r="N31" i="1"/>
  <c r="N17" i="1"/>
  <c r="N19" i="1" s="1"/>
  <c r="O43" i="1"/>
  <c r="O31" i="1"/>
  <c r="O17" i="1"/>
  <c r="S55" i="1" l="1"/>
  <c r="U53" i="1"/>
  <c r="O55" i="1"/>
  <c r="Q53" i="1"/>
  <c r="S45" i="1"/>
  <c r="U43" i="1"/>
  <c r="O45" i="1"/>
  <c r="Q43" i="1"/>
  <c r="T29" i="1"/>
  <c r="X29" i="1"/>
  <c r="P29" i="1"/>
  <c r="S19" i="1"/>
  <c r="U19" i="1" s="1"/>
  <c r="U17" i="1"/>
  <c r="O19" i="1"/>
  <c r="Q19" i="1" s="1"/>
  <c r="Q17" i="1"/>
  <c r="T53" i="1"/>
  <c r="T55" i="1" s="1"/>
  <c r="P53" i="1"/>
  <c r="P55" i="1" s="1"/>
  <c r="X19" i="1"/>
  <c r="Y19" i="1" s="1"/>
  <c r="X17" i="1"/>
  <c r="Y17" i="1" s="1"/>
  <c r="W32" i="1"/>
  <c r="P31" i="1"/>
  <c r="X55" i="1"/>
  <c r="X43" i="1"/>
  <c r="X45" i="1" s="1"/>
  <c r="P17" i="1"/>
  <c r="P19" i="1" s="1"/>
  <c r="X53" i="1"/>
  <c r="W56" i="1"/>
  <c r="V56" i="1"/>
  <c r="T43" i="1"/>
  <c r="T45" i="1" s="1"/>
  <c r="R56" i="1"/>
  <c r="N56" i="1"/>
  <c r="V31" i="1"/>
  <c r="R31" i="1"/>
  <c r="T17" i="1"/>
  <c r="T19" i="1" s="1"/>
  <c r="P43" i="1"/>
  <c r="P45" i="1" s="1"/>
  <c r="L49" i="1"/>
  <c r="L50" i="1"/>
  <c r="L51" i="1"/>
  <c r="L52" i="1"/>
  <c r="L48" i="1"/>
  <c r="K53" i="1"/>
  <c r="J53" i="1"/>
  <c r="J55" i="1" s="1"/>
  <c r="H52" i="1"/>
  <c r="H54" i="1"/>
  <c r="H49" i="1"/>
  <c r="H50" i="1"/>
  <c r="H51" i="1"/>
  <c r="H48" i="1"/>
  <c r="G53" i="1"/>
  <c r="H35" i="1"/>
  <c r="H36" i="1"/>
  <c r="H37" i="1"/>
  <c r="H38" i="1"/>
  <c r="H40" i="1"/>
  <c r="H41" i="1"/>
  <c r="H42" i="1"/>
  <c r="H44" i="1"/>
  <c r="H34" i="1"/>
  <c r="F53" i="1"/>
  <c r="F55" i="1" s="1"/>
  <c r="F43" i="1"/>
  <c r="F45" i="1" s="1"/>
  <c r="C53" i="1"/>
  <c r="D54" i="1"/>
  <c r="B53" i="1"/>
  <c r="B55" i="1" s="1"/>
  <c r="D51" i="1"/>
  <c r="D50" i="1"/>
  <c r="D49" i="1"/>
  <c r="D48" i="1"/>
  <c r="D47" i="1"/>
  <c r="L44" i="1"/>
  <c r="L35" i="1"/>
  <c r="L36" i="1"/>
  <c r="L37" i="1"/>
  <c r="L38" i="1"/>
  <c r="L40" i="1"/>
  <c r="L41" i="1"/>
  <c r="L42" i="1"/>
  <c r="L34" i="1"/>
  <c r="K43" i="1"/>
  <c r="K45" i="1" s="1"/>
  <c r="J43" i="1"/>
  <c r="J45" i="1" s="1"/>
  <c r="G43" i="1"/>
  <c r="D44" i="1"/>
  <c r="D36" i="1"/>
  <c r="D37" i="1"/>
  <c r="D38" i="1"/>
  <c r="D40" i="1"/>
  <c r="D41" i="1"/>
  <c r="D42" i="1"/>
  <c r="D35" i="1"/>
  <c r="C43" i="1"/>
  <c r="C45" i="1" s="1"/>
  <c r="B45" i="1"/>
  <c r="L22" i="1"/>
  <c r="L23" i="1"/>
  <c r="L24" i="1"/>
  <c r="L25" i="1"/>
  <c r="L26" i="1"/>
  <c r="L27" i="1"/>
  <c r="L30" i="1"/>
  <c r="L21" i="1"/>
  <c r="J31" i="1"/>
  <c r="H27" i="1"/>
  <c r="H26" i="1"/>
  <c r="H25" i="1"/>
  <c r="H24" i="1"/>
  <c r="H23" i="1"/>
  <c r="H22" i="1"/>
  <c r="H21" i="1"/>
  <c r="G31" i="1"/>
  <c r="F31" i="1"/>
  <c r="D30" i="1"/>
  <c r="D22" i="1"/>
  <c r="D23" i="1"/>
  <c r="D24" i="1"/>
  <c r="D25" i="1"/>
  <c r="D26" i="1"/>
  <c r="D27" i="1"/>
  <c r="D21" i="1"/>
  <c r="B29" i="1"/>
  <c r="B31" i="1" s="1"/>
  <c r="L18" i="1"/>
  <c r="H18" i="1"/>
  <c r="L16" i="1"/>
  <c r="L15" i="1"/>
  <c r="L14" i="1"/>
  <c r="L13" i="1"/>
  <c r="L12" i="1"/>
  <c r="L11" i="1"/>
  <c r="L10" i="1"/>
  <c r="L9" i="1"/>
  <c r="L8" i="1"/>
  <c r="L3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K17" i="1"/>
  <c r="J17" i="1"/>
  <c r="J19" i="1" s="1"/>
  <c r="G17" i="1"/>
  <c r="F17" i="1"/>
  <c r="F19" i="1" s="1"/>
  <c r="C17" i="1"/>
  <c r="B17" i="1"/>
  <c r="B19" i="1" s="1"/>
  <c r="O56" i="1" l="1"/>
  <c r="S56" i="1"/>
  <c r="G55" i="1"/>
  <c r="I55" i="1" s="1"/>
  <c r="I53" i="1"/>
  <c r="M53" i="1"/>
  <c r="G45" i="1"/>
  <c r="I43" i="1"/>
  <c r="D29" i="1"/>
  <c r="H29" i="1"/>
  <c r="H31" i="1" s="1"/>
  <c r="O32" i="1"/>
  <c r="L29" i="1"/>
  <c r="X56" i="1"/>
  <c r="K55" i="1"/>
  <c r="M55" i="1" s="1"/>
  <c r="K19" i="1"/>
  <c r="M19" i="1" s="1"/>
  <c r="M17" i="1"/>
  <c r="M45" i="1"/>
  <c r="M43" i="1"/>
  <c r="S32" i="1"/>
  <c r="K31" i="1"/>
  <c r="M31" i="1" s="1"/>
  <c r="M29" i="1"/>
  <c r="P32" i="1"/>
  <c r="T56" i="1"/>
  <c r="P56" i="1"/>
  <c r="G19" i="1"/>
  <c r="I19" i="1" s="1"/>
  <c r="I17" i="1"/>
  <c r="C19" i="1"/>
  <c r="E19" i="1" s="1"/>
  <c r="E17" i="1"/>
  <c r="X31" i="1"/>
  <c r="X32" i="1" s="1"/>
  <c r="C31" i="1"/>
  <c r="E31" i="1" s="1"/>
  <c r="E29" i="1"/>
  <c r="E45" i="1"/>
  <c r="E43" i="1"/>
  <c r="C55" i="1"/>
  <c r="E55" i="1" s="1"/>
  <c r="E53" i="1"/>
  <c r="T31" i="1"/>
  <c r="T32" i="1" s="1"/>
  <c r="H43" i="1"/>
  <c r="H45" i="1" s="1"/>
  <c r="H53" i="1"/>
  <c r="D53" i="1"/>
  <c r="L43" i="1"/>
  <c r="L45" i="1" s="1"/>
  <c r="D43" i="1"/>
  <c r="D45" i="1" s="1"/>
  <c r="H17" i="1"/>
  <c r="H19" i="1" s="1"/>
  <c r="L17" i="1"/>
  <c r="D17" i="1"/>
  <c r="D19" i="1" s="1"/>
  <c r="G56" i="1" l="1"/>
  <c r="H55" i="1"/>
  <c r="H56" i="1" s="1"/>
  <c r="L31" i="1"/>
  <c r="K32" i="1"/>
  <c r="K56" i="1"/>
  <c r="D31" i="1"/>
  <c r="D32" i="1" s="1"/>
  <c r="C56" i="1"/>
  <c r="G32" i="1"/>
  <c r="C32" i="1"/>
  <c r="D55" i="1"/>
  <c r="L56" i="1"/>
  <c r="H32" i="1"/>
  <c r="L19" i="1"/>
  <c r="L32" i="1" l="1"/>
  <c r="D56" i="1"/>
</calcChain>
</file>

<file path=xl/sharedStrings.xml><?xml version="1.0" encoding="utf-8"?>
<sst xmlns="http://schemas.openxmlformats.org/spreadsheetml/2006/main" count="157" uniqueCount="76">
  <si>
    <r>
      <rPr>
        <b/>
        <sz val="9"/>
        <color rgb="FF161616"/>
        <rFont val="Arial"/>
        <family val="2"/>
      </rPr>
      <t>Réalisé</t>
    </r>
  </si>
  <si>
    <r>
      <rPr>
        <b/>
        <sz val="9"/>
        <color rgb="FF161616"/>
        <rFont val="Arial"/>
        <family val="2"/>
      </rPr>
      <t>Solde</t>
    </r>
  </si>
  <si>
    <r>
      <rPr>
        <b/>
        <sz val="9"/>
        <color rgb="FF161616"/>
        <rFont val="Arial"/>
        <family val="2"/>
      </rPr>
      <t>Budget</t>
    </r>
  </si>
  <si>
    <r>
      <rPr>
        <b/>
        <sz val="9"/>
        <color rgb="FF2B2B2B"/>
        <rFont val="Arial"/>
        <family val="2"/>
      </rPr>
      <t>Année 2015</t>
    </r>
  </si>
  <si>
    <r>
      <rPr>
        <b/>
        <sz val="9"/>
        <color rgb="FF131313"/>
        <rFont val="Arial"/>
        <family val="2"/>
      </rPr>
      <t>Année 2017</t>
    </r>
  </si>
  <si>
    <r>
      <rPr>
        <b/>
        <sz val="9"/>
        <color rgb="FF131313"/>
        <rFont val="Arial"/>
        <family val="2"/>
      </rPr>
      <t>Budget</t>
    </r>
  </si>
  <si>
    <r>
      <rPr>
        <b/>
        <sz val="9"/>
        <color rgb="FF131313"/>
        <rFont val="Arial"/>
        <family val="2"/>
      </rPr>
      <t>Réalisé</t>
    </r>
  </si>
  <si>
    <r>
      <rPr>
        <b/>
        <sz val="9"/>
        <color rgb="FF131313"/>
        <rFont val="Arial"/>
        <family val="2"/>
      </rPr>
      <t>Solde</t>
    </r>
  </si>
  <si>
    <r>
      <rPr>
        <b/>
        <sz val="9"/>
        <color rgb="FF2B2B2B"/>
        <rFont val="Arial"/>
        <family val="2"/>
      </rPr>
      <t>Réalisé</t>
    </r>
  </si>
  <si>
    <r>
      <rPr>
        <b/>
        <sz val="9"/>
        <color rgb="FF2B2B2B"/>
        <rFont val="Arial"/>
        <family val="2"/>
      </rPr>
      <t>Solde</t>
    </r>
  </si>
  <si>
    <t>Budget</t>
  </si>
  <si>
    <t>Propositions nouvelles</t>
  </si>
  <si>
    <t>RECETTES DE FONCTIONNEMENT</t>
  </si>
  <si>
    <t>Reports</t>
  </si>
  <si>
    <r>
      <rPr>
        <sz val="9"/>
        <color rgb="FF2B2B2B"/>
        <rFont val="Arial"/>
        <family val="2"/>
      </rPr>
      <t xml:space="preserve">Total dépenses réelles </t>
    </r>
    <r>
      <rPr>
        <sz val="9"/>
        <color rgb="FF131313"/>
        <rFont val="Arial"/>
        <family val="2"/>
      </rPr>
      <t xml:space="preserve">hors </t>
    </r>
    <r>
      <rPr>
        <sz val="9"/>
        <color rgb="FF2B2B2B"/>
        <rFont val="Arial"/>
        <family val="2"/>
      </rPr>
      <t>opérations</t>
    </r>
  </si>
  <si>
    <r>
      <rPr>
        <sz val="9"/>
        <color rgb="FF2B2B2B"/>
        <rFont val="Arial"/>
        <family val="2"/>
      </rPr>
      <t xml:space="preserve">Total </t>
    </r>
    <r>
      <rPr>
        <sz val="9"/>
        <color rgb="FF131313"/>
        <rFont val="Arial"/>
        <family val="2"/>
      </rPr>
      <t>dépenses d'ordre</t>
    </r>
  </si>
  <si>
    <r>
      <rPr>
        <sz val="9"/>
        <color rgb="FF4D4D4D"/>
        <rFont val="Arial"/>
        <family val="2"/>
      </rPr>
      <t>7</t>
    </r>
    <r>
      <rPr>
        <sz val="9"/>
        <color rgb="FF282828"/>
        <rFont val="Arial"/>
        <family val="2"/>
      </rPr>
      <t xml:space="preserve">3 </t>
    </r>
    <r>
      <rPr>
        <sz val="9"/>
        <color rgb="FF161616"/>
        <rFont val="Arial"/>
        <family val="2"/>
      </rPr>
      <t>- Impôts et taxes</t>
    </r>
  </si>
  <si>
    <r>
      <rPr>
        <sz val="9"/>
        <color rgb="FF282828"/>
        <rFont val="Arial"/>
        <family val="2"/>
      </rPr>
      <t xml:space="preserve">77 - Produits </t>
    </r>
    <r>
      <rPr>
        <sz val="9"/>
        <color rgb="FF161616"/>
        <rFont val="Arial"/>
        <family val="2"/>
      </rPr>
      <t>exceptionnels</t>
    </r>
  </si>
  <si>
    <r>
      <rPr>
        <sz val="9"/>
        <color rgb="FF282828"/>
        <rFont val="Arial"/>
        <family val="2"/>
      </rPr>
      <t xml:space="preserve">013 - Atténuations </t>
    </r>
    <r>
      <rPr>
        <sz val="9"/>
        <color rgb="FF161616"/>
        <rFont val="Arial"/>
        <family val="2"/>
      </rPr>
      <t xml:space="preserve">de </t>
    </r>
    <r>
      <rPr>
        <sz val="9"/>
        <color rgb="FF282828"/>
        <rFont val="Arial"/>
        <family val="2"/>
      </rPr>
      <t>charges</t>
    </r>
  </si>
  <si>
    <r>
      <rPr>
        <sz val="9"/>
        <color rgb="FF282828"/>
        <rFont val="Arial"/>
        <family val="2"/>
      </rPr>
      <t xml:space="preserve">002 </t>
    </r>
    <r>
      <rPr>
        <sz val="9"/>
        <color rgb="FF161616"/>
        <rFont val="Arial"/>
        <family val="2"/>
      </rPr>
      <t xml:space="preserve">- </t>
    </r>
    <r>
      <rPr>
        <sz val="9"/>
        <color rgb="FF282828"/>
        <rFont val="Arial"/>
        <family val="2"/>
      </rPr>
      <t xml:space="preserve">Excédent </t>
    </r>
    <r>
      <rPr>
        <sz val="9"/>
        <color rgb="FF161616"/>
        <rFont val="Arial"/>
        <family val="2"/>
      </rPr>
      <t xml:space="preserve">de fonctionnement </t>
    </r>
    <r>
      <rPr>
        <sz val="9"/>
        <color rgb="FF282828"/>
        <rFont val="Arial"/>
        <family val="2"/>
      </rPr>
      <t>reporté</t>
    </r>
  </si>
  <si>
    <r>
      <rPr>
        <sz val="9"/>
        <color rgb="FF131313"/>
        <rFont val="Arial"/>
        <family val="2"/>
      </rPr>
      <t xml:space="preserve">%
</t>
    </r>
    <r>
      <rPr>
        <b/>
        <sz val="9"/>
        <color rgb="FF131313"/>
        <rFont val="Arial"/>
        <family val="2"/>
      </rPr>
      <t>réal.</t>
    </r>
  </si>
  <si>
    <r>
      <rPr>
        <sz val="9"/>
        <color rgb="FF424242"/>
        <rFont val="Arial"/>
        <family val="2"/>
      </rPr>
      <t>1</t>
    </r>
    <r>
      <rPr>
        <sz val="9"/>
        <color rgb="FF131313"/>
        <rFont val="Arial"/>
        <family val="2"/>
      </rPr>
      <t xml:space="preserve">6 - </t>
    </r>
    <r>
      <rPr>
        <sz val="9"/>
        <color rgb="FF2B2B2B"/>
        <rFont val="Arial"/>
        <family val="2"/>
      </rPr>
      <t xml:space="preserve">Emprunts </t>
    </r>
    <r>
      <rPr>
        <sz val="9"/>
        <color rgb="FF131313"/>
        <rFont val="Arial"/>
        <family val="2"/>
      </rPr>
      <t>et dettes ass</t>
    </r>
    <r>
      <rPr>
        <sz val="9"/>
        <color rgb="FF424242"/>
        <rFont val="Arial"/>
        <family val="2"/>
      </rPr>
      <t>imilé</t>
    </r>
    <r>
      <rPr>
        <sz val="9"/>
        <color rgb="FF131313"/>
        <rFont val="Arial"/>
        <family val="2"/>
      </rPr>
      <t>s</t>
    </r>
  </si>
  <si>
    <r>
      <rPr>
        <sz val="9"/>
        <color rgb="FF505050"/>
        <rFont val="Arial"/>
        <family val="2"/>
      </rPr>
      <t>12</t>
    </r>
    <r>
      <rPr>
        <sz val="9"/>
        <color rgb="FF2B2B2B"/>
        <rFont val="Arial"/>
        <family val="2"/>
      </rPr>
      <t xml:space="preserve">0  </t>
    </r>
    <r>
      <rPr>
        <sz val="9"/>
        <color rgb="FF131313"/>
        <rFont val="Arial"/>
        <family val="2"/>
      </rPr>
      <t xml:space="preserve">- </t>
    </r>
    <r>
      <rPr>
        <sz val="9"/>
        <color rgb="FF2B2B2B"/>
        <rFont val="Arial"/>
        <family val="2"/>
      </rPr>
      <t xml:space="preserve">Immobilisations </t>
    </r>
    <r>
      <rPr>
        <sz val="9"/>
        <color rgb="FF131313"/>
        <rFont val="Arial"/>
        <family val="2"/>
      </rPr>
      <t>incorporelles</t>
    </r>
  </si>
  <si>
    <r>
      <rPr>
        <sz val="9"/>
        <color rgb="FF505050"/>
        <rFont val="Arial"/>
        <family val="2"/>
      </rPr>
      <t xml:space="preserve">123 </t>
    </r>
    <r>
      <rPr>
        <sz val="9"/>
        <color rgb="FF131313"/>
        <rFont val="Arial"/>
        <family val="2"/>
      </rPr>
      <t>- Immobilisations en cours</t>
    </r>
  </si>
  <si>
    <r>
      <rPr>
        <sz val="9"/>
        <color rgb="FF424242"/>
        <rFont val="Arial"/>
        <family val="2"/>
      </rPr>
      <t xml:space="preserve">127 </t>
    </r>
    <r>
      <rPr>
        <sz val="9"/>
        <color rgb="FF131313"/>
        <rFont val="Arial"/>
        <family val="2"/>
      </rPr>
      <t xml:space="preserve">- Autres </t>
    </r>
    <r>
      <rPr>
        <sz val="9"/>
        <rFont val="Arial"/>
        <family val="2"/>
      </rPr>
      <t xml:space="preserve">immobilisations </t>
    </r>
    <r>
      <rPr>
        <sz val="9"/>
        <color rgb="FF131313"/>
        <rFont val="Arial"/>
        <family val="2"/>
      </rPr>
      <t>financières</t>
    </r>
  </si>
  <si>
    <t>Année 2016</t>
  </si>
  <si>
    <t>Propositions globales</t>
  </si>
  <si>
    <t>Subventions d'équipement versées</t>
  </si>
  <si>
    <r>
      <rPr>
        <b/>
        <sz val="9"/>
        <color rgb="FF161616"/>
        <rFont val="Arial"/>
        <family val="2"/>
      </rPr>
      <t>DEPENSES DE FONCTIONNEMENT</t>
    </r>
  </si>
  <si>
    <r>
      <rPr>
        <b/>
        <sz val="9"/>
        <color rgb="FF282828"/>
        <rFont val="Arial"/>
        <family val="2"/>
      </rPr>
      <t>%
réal.</t>
    </r>
  </si>
  <si>
    <r>
      <rPr>
        <b/>
        <sz val="9"/>
        <color rgb="FF3D3D3D"/>
        <rFont val="Arial"/>
        <family val="2"/>
      </rPr>
      <t xml:space="preserve">%
</t>
    </r>
    <r>
      <rPr>
        <b/>
        <sz val="9"/>
        <color rgb="FF282828"/>
        <rFont val="Arial"/>
        <family val="2"/>
      </rPr>
      <t>réal.</t>
    </r>
  </si>
  <si>
    <t>60 - Achats et variations de stocks</t>
  </si>
  <si>
    <r>
      <rPr>
        <sz val="9"/>
        <color rgb="FF161616"/>
        <rFont val="Arial"/>
        <family val="2"/>
      </rPr>
      <t xml:space="preserve">61 </t>
    </r>
    <r>
      <rPr>
        <sz val="9"/>
        <color rgb="FF282828"/>
        <rFont val="Arial"/>
        <family val="2"/>
      </rPr>
      <t>- Services extérieurs</t>
    </r>
  </si>
  <si>
    <t>63 - Impôts, taxes et versements ass.</t>
  </si>
  <si>
    <t>011 - Charges à caractère général</t>
  </si>
  <si>
    <t>62  - Autres services extérieurs</t>
  </si>
  <si>
    <r>
      <rPr>
        <b/>
        <sz val="9"/>
        <color rgb="FF3D3D3D"/>
        <rFont val="Arial"/>
        <family val="2"/>
      </rPr>
      <t xml:space="preserve">012 </t>
    </r>
    <r>
      <rPr>
        <b/>
        <sz val="9"/>
        <color rgb="FF282828"/>
        <rFont val="Arial"/>
        <family val="2"/>
      </rPr>
      <t xml:space="preserve">- Charges </t>
    </r>
    <r>
      <rPr>
        <b/>
        <sz val="9"/>
        <color rgb="FF161616"/>
        <rFont val="Arial"/>
        <family val="2"/>
      </rPr>
      <t xml:space="preserve">de personnel et </t>
    </r>
    <r>
      <rPr>
        <b/>
        <sz val="9"/>
        <color rgb="FF282828"/>
        <rFont val="Arial"/>
        <family val="2"/>
      </rPr>
      <t xml:space="preserve">frais assimilés </t>
    </r>
  </si>
  <si>
    <t>62 - Autres services extérieurs</t>
  </si>
  <si>
    <t>64 - Charges de personnel</t>
  </si>
  <si>
    <t>014 - Atténuations de produits</t>
  </si>
  <si>
    <r>
      <t xml:space="preserve">65 </t>
    </r>
    <r>
      <rPr>
        <b/>
        <sz val="9"/>
        <color rgb="FF161616"/>
        <rFont val="Arial"/>
        <family val="2"/>
      </rPr>
      <t xml:space="preserve">- </t>
    </r>
    <r>
      <rPr>
        <b/>
        <sz val="9"/>
        <color rgb="FF282828"/>
        <rFont val="Arial"/>
        <family val="2"/>
      </rPr>
      <t xml:space="preserve">Autres charges </t>
    </r>
    <r>
      <rPr>
        <b/>
        <sz val="9"/>
        <color rgb="FF161616"/>
        <rFont val="Arial"/>
        <family val="2"/>
      </rPr>
      <t xml:space="preserve">de </t>
    </r>
    <r>
      <rPr>
        <b/>
        <sz val="9"/>
        <color rgb="FF282828"/>
        <rFont val="Arial"/>
        <family val="2"/>
      </rPr>
      <t xml:space="preserve">gestion </t>
    </r>
    <r>
      <rPr>
        <b/>
        <sz val="9"/>
        <color rgb="FF161616"/>
        <rFont val="Arial"/>
        <family val="2"/>
      </rPr>
      <t>courante</t>
    </r>
  </si>
  <si>
    <r>
      <t xml:space="preserve">66 </t>
    </r>
    <r>
      <rPr>
        <b/>
        <sz val="9"/>
        <color rgb="FF161616"/>
        <rFont val="Arial"/>
        <family val="2"/>
      </rPr>
      <t xml:space="preserve">- </t>
    </r>
    <r>
      <rPr>
        <b/>
        <sz val="9"/>
        <color rgb="FF282828"/>
        <rFont val="Arial"/>
        <family val="2"/>
      </rPr>
      <t xml:space="preserve">Charges </t>
    </r>
    <r>
      <rPr>
        <b/>
        <sz val="9"/>
        <color rgb="FF161616"/>
        <rFont val="Arial"/>
        <family val="2"/>
      </rPr>
      <t>financières</t>
    </r>
  </si>
  <si>
    <r>
      <t xml:space="preserve">67 </t>
    </r>
    <r>
      <rPr>
        <b/>
        <sz val="9"/>
        <color rgb="FF161616"/>
        <rFont val="Arial"/>
        <family val="2"/>
      </rPr>
      <t xml:space="preserve">- </t>
    </r>
    <r>
      <rPr>
        <b/>
        <sz val="9"/>
        <color rgb="FF282828"/>
        <rFont val="Arial"/>
        <family val="2"/>
      </rPr>
      <t>Charges exceptionnelles</t>
    </r>
  </si>
  <si>
    <r>
      <rPr>
        <b/>
        <sz val="9"/>
        <color rgb="FF3D3D3D"/>
        <rFont val="Arial"/>
        <family val="2"/>
      </rPr>
      <t xml:space="preserve">022 </t>
    </r>
    <r>
      <rPr>
        <b/>
        <sz val="9"/>
        <color rgb="FF161616"/>
        <rFont val="Arial"/>
        <family val="2"/>
      </rPr>
      <t xml:space="preserve">- </t>
    </r>
    <r>
      <rPr>
        <b/>
        <sz val="9"/>
        <color rgb="FF282828"/>
        <rFont val="Arial"/>
        <family val="2"/>
      </rPr>
      <t xml:space="preserve">Dépenses </t>
    </r>
    <r>
      <rPr>
        <b/>
        <sz val="9"/>
        <color rgb="FF050505"/>
        <rFont val="Arial"/>
        <family val="2"/>
      </rPr>
      <t>im</t>
    </r>
    <r>
      <rPr>
        <b/>
        <sz val="9"/>
        <color rgb="FF282828"/>
        <rFont val="Arial"/>
        <family val="2"/>
      </rPr>
      <t>prév</t>
    </r>
    <r>
      <rPr>
        <b/>
        <sz val="9"/>
        <color rgb="FF050505"/>
        <rFont val="Arial"/>
        <family val="2"/>
      </rPr>
      <t>ues</t>
    </r>
  </si>
  <si>
    <r>
      <t xml:space="preserve">Total dépenses </t>
    </r>
    <r>
      <rPr>
        <b/>
        <sz val="9"/>
        <color rgb="FF161616"/>
        <rFont val="Arial"/>
        <family val="2"/>
      </rPr>
      <t>réelles</t>
    </r>
  </si>
  <si>
    <t>Total dépenses d'ordre</t>
  </si>
  <si>
    <t>Total dépenses de fonctionnement</t>
  </si>
  <si>
    <t>70 - Produits des services, domaine et ventes diverses</t>
  </si>
  <si>
    <t>74 - Dotations, subventions et participations</t>
  </si>
  <si>
    <r>
      <rPr>
        <sz val="9"/>
        <color rgb="FF3D3D3D"/>
        <rFont val="Arial"/>
        <family val="2"/>
      </rPr>
      <t xml:space="preserve">75 </t>
    </r>
    <r>
      <rPr>
        <sz val="9"/>
        <color rgb="FF161616"/>
        <rFont val="Arial"/>
        <family val="2"/>
      </rPr>
      <t xml:space="preserve">- </t>
    </r>
    <r>
      <rPr>
        <sz val="9"/>
        <color rgb="FF282828"/>
        <rFont val="Arial"/>
        <family val="2"/>
      </rPr>
      <t>Autres produits de gesti</t>
    </r>
    <r>
      <rPr>
        <sz val="9"/>
        <color rgb="FF050505"/>
        <rFont val="Arial"/>
        <family val="2"/>
      </rPr>
      <t xml:space="preserve">on </t>
    </r>
    <r>
      <rPr>
        <sz val="9"/>
        <color rgb="FF282828"/>
        <rFont val="Arial"/>
        <family val="2"/>
      </rPr>
      <t>courante</t>
    </r>
  </si>
  <si>
    <r>
      <rPr>
        <sz val="9"/>
        <color rgb="FF282828"/>
        <rFont val="Arial"/>
        <family val="2"/>
      </rPr>
      <t xml:space="preserve">76 </t>
    </r>
    <r>
      <rPr>
        <sz val="9"/>
        <color rgb="FF161616"/>
        <rFont val="Arial"/>
        <family val="2"/>
      </rPr>
      <t xml:space="preserve">- </t>
    </r>
    <r>
      <rPr>
        <sz val="9"/>
        <color rgb="FF282828"/>
        <rFont val="Arial"/>
        <family val="2"/>
      </rPr>
      <t>Produits finan</t>
    </r>
    <r>
      <rPr>
        <sz val="9"/>
        <color rgb="FF050505"/>
        <rFont val="Arial"/>
        <family val="2"/>
      </rPr>
      <t>ciers</t>
    </r>
  </si>
  <si>
    <r>
      <t xml:space="preserve">Total </t>
    </r>
    <r>
      <rPr>
        <b/>
        <sz val="9"/>
        <color rgb="FF161616"/>
        <rFont val="Arial"/>
        <family val="2"/>
      </rPr>
      <t>recettes réelles</t>
    </r>
  </si>
  <si>
    <t>Total recettes d'ordre</t>
  </si>
  <si>
    <t>Total recettes de fonctionnement</t>
  </si>
  <si>
    <r>
      <rPr>
        <b/>
        <sz val="9"/>
        <color rgb="FF161616"/>
        <rFont val="Arial"/>
        <family val="2"/>
      </rPr>
      <t xml:space="preserve">SOLDE </t>
    </r>
    <r>
      <rPr>
        <b/>
        <sz val="9"/>
        <color rgb="FF282828"/>
        <rFont val="Arial"/>
        <family val="2"/>
      </rPr>
      <t xml:space="preserve">DE </t>
    </r>
    <r>
      <rPr>
        <b/>
        <sz val="9"/>
        <color rgb="FF161616"/>
        <rFont val="Arial"/>
        <family val="2"/>
      </rPr>
      <t>FONCTIONNEMENT</t>
    </r>
  </si>
  <si>
    <r>
      <rPr>
        <b/>
        <sz val="9"/>
        <color rgb="FF131313"/>
        <rFont val="Arial"/>
        <family val="2"/>
      </rPr>
      <t>DEPENSES D'INVESTISSEMENT</t>
    </r>
  </si>
  <si>
    <r>
      <rPr>
        <sz val="9"/>
        <color rgb="FF505050"/>
        <rFont val="Arial"/>
        <family val="2"/>
      </rPr>
      <t xml:space="preserve">001 </t>
    </r>
    <r>
      <rPr>
        <sz val="9"/>
        <color rgb="FF2B2B2B"/>
        <rFont val="Arial"/>
        <family val="2"/>
      </rPr>
      <t>- Déficit d</t>
    </r>
    <r>
      <rPr>
        <sz val="9"/>
        <color rgb="FF505050"/>
        <rFont val="Arial"/>
        <family val="2"/>
      </rPr>
      <t>'</t>
    </r>
    <r>
      <rPr>
        <sz val="9"/>
        <color rgb="FF2B2B2B"/>
        <rFont val="Arial"/>
        <family val="2"/>
      </rPr>
      <t>investissement reporté</t>
    </r>
  </si>
  <si>
    <r>
      <rPr>
        <sz val="9"/>
        <color rgb="FF505050"/>
        <rFont val="Arial"/>
        <family val="2"/>
      </rPr>
      <t xml:space="preserve">020 </t>
    </r>
    <r>
      <rPr>
        <sz val="9"/>
        <color rgb="FF2B2B2B"/>
        <rFont val="Arial"/>
        <family val="2"/>
      </rPr>
      <t xml:space="preserve">- </t>
    </r>
    <r>
      <rPr>
        <sz val="9"/>
        <color rgb="FF131313"/>
        <rFont val="Arial"/>
        <family val="2"/>
      </rPr>
      <t>Dépenses imprévues</t>
    </r>
  </si>
  <si>
    <t>10 - Dotations, fonds divers et reserves</t>
  </si>
  <si>
    <r>
      <rPr>
        <sz val="9"/>
        <color rgb="FF424242"/>
        <rFont val="Arial"/>
        <family val="2"/>
      </rPr>
      <t xml:space="preserve">121 </t>
    </r>
    <r>
      <rPr>
        <sz val="9"/>
        <color rgb="FF131313"/>
        <rFont val="Arial"/>
        <family val="2"/>
      </rPr>
      <t>-  I</t>
    </r>
    <r>
      <rPr>
        <sz val="9"/>
        <color rgb="FF424242"/>
        <rFont val="Arial"/>
        <family val="2"/>
      </rPr>
      <t>mmobi</t>
    </r>
    <r>
      <rPr>
        <sz val="9"/>
        <color rgb="FF131313"/>
        <rFont val="Arial"/>
        <family val="2"/>
      </rPr>
      <t>li</t>
    </r>
    <r>
      <rPr>
        <sz val="9"/>
        <color rgb="FF424242"/>
        <rFont val="Arial"/>
        <family val="2"/>
      </rPr>
      <t>sation</t>
    </r>
    <r>
      <rPr>
        <sz val="9"/>
        <color rgb="FF131313"/>
        <rFont val="Arial"/>
        <family val="2"/>
      </rPr>
      <t>s co</t>
    </r>
    <r>
      <rPr>
        <sz val="9"/>
        <color rgb="FF424242"/>
        <rFont val="Arial"/>
        <family val="2"/>
      </rPr>
      <t>rporelle</t>
    </r>
    <r>
      <rPr>
        <sz val="9"/>
        <color rgb="FF131313"/>
        <rFont val="Arial"/>
        <family val="2"/>
      </rPr>
      <t>s</t>
    </r>
  </si>
  <si>
    <t>024  - Produits des cessions d'immobilisations</t>
  </si>
  <si>
    <r>
      <rPr>
        <b/>
        <sz val="9"/>
        <color rgb="FF2B2B2B"/>
        <rFont val="Arial"/>
        <family val="2"/>
      </rPr>
      <t xml:space="preserve">Total dépenses </t>
    </r>
    <r>
      <rPr>
        <b/>
        <sz val="9"/>
        <color rgb="FF131313"/>
        <rFont val="Arial"/>
        <family val="2"/>
      </rPr>
      <t>d'investissement</t>
    </r>
  </si>
  <si>
    <r>
      <t>001 - Excédent d'inv</t>
    </r>
    <r>
      <rPr>
        <u/>
        <sz val="9"/>
        <rFont val="Arial"/>
        <family val="2"/>
      </rPr>
      <t>estissemen</t>
    </r>
    <r>
      <rPr>
        <sz val="9"/>
        <rFont val="Arial"/>
        <family val="2"/>
      </rPr>
      <t xml:space="preserve">t reporté
</t>
    </r>
  </si>
  <si>
    <t>13 - Subventions d'investissement reçues</t>
  </si>
  <si>
    <t>16 - Emprunts et dettes assimilés</t>
  </si>
  <si>
    <t>127 - Autres immobilisations financières</t>
  </si>
  <si>
    <t>Total recettes réelles hors opérations</t>
  </si>
  <si>
    <t>Total recettes d'investissement</t>
  </si>
  <si>
    <r>
      <rPr>
        <b/>
        <sz val="9"/>
        <color rgb="FF131313"/>
        <rFont val="Arial"/>
        <family val="2"/>
      </rPr>
      <t>SOLDE D'INVESTISSEMENT</t>
    </r>
  </si>
  <si>
    <r>
      <rPr>
        <b/>
        <sz val="9"/>
        <color rgb="FF131313"/>
        <rFont val="Arial"/>
        <family val="2"/>
      </rPr>
      <t>RECETTES D'INVESTISSEMENT</t>
    </r>
  </si>
  <si>
    <r>
      <rPr>
        <b/>
        <sz val="9"/>
        <color rgb="FF424242"/>
        <rFont val="Arial"/>
        <family val="2"/>
      </rPr>
      <t xml:space="preserve">%
</t>
    </r>
    <r>
      <rPr>
        <b/>
        <sz val="9"/>
        <color rgb="FF2B2B2B"/>
        <rFont val="Arial"/>
        <family val="2"/>
      </rPr>
      <t>réal.</t>
    </r>
  </si>
  <si>
    <r>
      <rPr>
        <b/>
        <sz val="9"/>
        <color rgb="FF424242"/>
        <rFont val="Arial"/>
        <family val="2"/>
      </rPr>
      <t xml:space="preserve">%
</t>
    </r>
    <r>
      <rPr>
        <b/>
        <sz val="9"/>
        <color rgb="FF131313"/>
        <rFont val="Arial"/>
        <family val="2"/>
      </rPr>
      <t>réal.</t>
    </r>
  </si>
  <si>
    <r>
      <rPr>
        <b/>
        <sz val="9"/>
        <color rgb="FF161616"/>
        <rFont val="Arial"/>
        <family val="2"/>
      </rPr>
      <t xml:space="preserve">Année </t>
    </r>
    <r>
      <rPr>
        <b/>
        <sz val="9"/>
        <color rgb="FF282828"/>
        <rFont val="Arial"/>
        <family val="2"/>
      </rPr>
      <t>2018</t>
    </r>
  </si>
  <si>
    <r>
      <rPr>
        <b/>
        <sz val="9"/>
        <color rgb="FF161616"/>
        <rFont val="Arial"/>
        <family val="2"/>
      </rPr>
      <t xml:space="preserve">Année </t>
    </r>
    <r>
      <rPr>
        <b/>
        <sz val="9"/>
        <color rgb="FF282828"/>
        <rFont val="Arial"/>
        <family val="2"/>
      </rPr>
      <t>2019</t>
    </r>
  </si>
  <si>
    <t>Année 2020</t>
  </si>
  <si>
    <t>Var N-1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</si>
</sst>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_);_(* \(#,##0\);_(* &quot;-&quot;??_);_(@_)"/>
    <numFmt numFmtId="165" formatCode="_-* #,##0_-;\-* #,##0_-;_-* &quot;-&quot;??_-;_-@_-"/>
  </numFmts>
  <fonts count="30" x14ac:knownFonts="1">
    <font>
      <sz val="10"/>
      <color rgb="FF000000"/>
      <name val="Times New Roman"/>
      <charset val="204"/>
    </font>
    <font>
      <b/>
      <sz val="9"/>
      <color rgb="FF131313"/>
      <name val="Arial"/>
      <family val="2"/>
    </font>
    <font>
      <b/>
      <sz val="9"/>
      <color rgb="FF161616"/>
      <name val="Arial"/>
      <family val="2"/>
    </font>
    <font>
      <sz val="9"/>
      <color rgb="FF282828"/>
      <name val="Arial"/>
      <family val="2"/>
    </font>
    <font>
      <b/>
      <sz val="9"/>
      <color rgb="FF282828"/>
      <name val="Arial"/>
      <family val="2"/>
    </font>
    <font>
      <b/>
      <sz val="9"/>
      <color rgb="FF050505"/>
      <name val="Arial"/>
      <family val="2"/>
    </font>
    <font>
      <sz val="9"/>
      <color rgb="FF050505"/>
      <name val="Arial"/>
      <family val="2"/>
    </font>
    <font>
      <sz val="9"/>
      <color rgb="FF161616"/>
      <name val="Arial"/>
      <family val="2"/>
    </font>
    <font>
      <sz val="9"/>
      <color rgb="FF3D3D3D"/>
      <name val="Arial"/>
      <family val="2"/>
    </font>
    <font>
      <sz val="9"/>
      <color rgb="FF4D4D4D"/>
      <name val="Arial"/>
      <family val="2"/>
    </font>
    <font>
      <b/>
      <sz val="9"/>
      <color rgb="FF2B2B2B"/>
      <name val="Arial"/>
      <family val="2"/>
    </font>
    <font>
      <sz val="9"/>
      <color rgb="FF2B2B2B"/>
      <name val="Arial"/>
      <family val="2"/>
    </font>
    <font>
      <sz val="9"/>
      <color rgb="FF505050"/>
      <name val="Arial"/>
      <family val="2"/>
    </font>
    <font>
      <sz val="9"/>
      <color rgb="FF424242"/>
      <name val="Arial"/>
      <family val="2"/>
    </font>
    <font>
      <sz val="9"/>
      <color rgb="FF131313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rgb="FF000000"/>
      <name val="Times New Roman"/>
      <charset val="204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b/>
      <sz val="9"/>
      <color rgb="FFFF0000"/>
      <name val="Arial"/>
      <family val="2"/>
    </font>
    <font>
      <b/>
      <sz val="9"/>
      <color rgb="FF000000"/>
      <name val="Arial"/>
      <family val="2"/>
    </font>
    <font>
      <b/>
      <sz val="9"/>
      <color rgb="FF3D3D3D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u/>
      <sz val="9"/>
      <name val="Arial"/>
      <family val="2"/>
    </font>
    <font>
      <b/>
      <sz val="9"/>
      <color rgb="FF424242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 style="thin">
        <color rgb="FF000000"/>
      </top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rgb="FF000000"/>
      </bottom>
      <diagonal/>
    </border>
  </borders>
  <cellStyleXfs count="3">
    <xf numFmtId="0" fontId="0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123">
    <xf numFmtId="0" fontId="0" fillId="0" borderId="0" xfId="0" applyFill="1" applyBorder="1" applyAlignment="1">
      <alignment horizontal="left" vertical="top"/>
    </xf>
    <xf numFmtId="0" fontId="15" fillId="0" borderId="4" xfId="0" applyFont="1" applyFill="1" applyBorder="1" applyAlignment="1">
      <alignment horizontal="left" vertical="top" wrapText="1"/>
    </xf>
    <xf numFmtId="0" fontId="16" fillId="0" borderId="4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left" vertical="top" wrapText="1"/>
    </xf>
    <xf numFmtId="0" fontId="18" fillId="0" borderId="0" xfId="0" applyFont="1" applyFill="1" applyBorder="1" applyAlignment="1">
      <alignment horizontal="left" vertical="top"/>
    </xf>
    <xf numFmtId="0" fontId="19" fillId="0" borderId="0" xfId="0" applyFont="1" applyFill="1" applyBorder="1" applyAlignment="1">
      <alignment horizontal="left" vertical="top"/>
    </xf>
    <xf numFmtId="0" fontId="18" fillId="0" borderId="4" xfId="0" applyFont="1" applyFill="1" applyBorder="1" applyAlignment="1">
      <alignment horizontal="left" vertical="top" wrapText="1"/>
    </xf>
    <xf numFmtId="43" fontId="18" fillId="0" borderId="4" xfId="1" applyFont="1" applyFill="1" applyBorder="1" applyAlignment="1">
      <alignment horizontal="right" vertical="top" wrapText="1"/>
    </xf>
    <xf numFmtId="43" fontId="15" fillId="0" borderId="4" xfId="1" applyFont="1" applyFill="1" applyBorder="1" applyAlignment="1">
      <alignment horizontal="right" vertical="top" wrapText="1"/>
    </xf>
    <xf numFmtId="0" fontId="18" fillId="0" borderId="2" xfId="0" applyFont="1" applyFill="1" applyBorder="1" applyAlignment="1">
      <alignment horizontal="center" vertical="top" wrapText="1"/>
    </xf>
    <xf numFmtId="9" fontId="3" fillId="0" borderId="4" xfId="2" applyFont="1" applyFill="1" applyBorder="1" applyAlignment="1">
      <alignment horizontal="right" vertical="top" wrapText="1"/>
    </xf>
    <xf numFmtId="43" fontId="20" fillId="0" borderId="4" xfId="1" applyFont="1" applyFill="1" applyBorder="1" applyAlignment="1">
      <alignment horizontal="right" vertical="top" wrapText="1" indent="1"/>
    </xf>
    <xf numFmtId="43" fontId="19" fillId="0" borderId="0" xfId="1" applyFont="1" applyFill="1" applyBorder="1" applyAlignment="1">
      <alignment horizontal="right" vertical="top"/>
    </xf>
    <xf numFmtId="0" fontId="18" fillId="0" borderId="4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/>
    </xf>
    <xf numFmtId="43" fontId="16" fillId="0" borderId="4" xfId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left" vertical="center" wrapText="1"/>
    </xf>
    <xf numFmtId="9" fontId="3" fillId="0" borderId="8" xfId="2" applyFont="1" applyFill="1" applyBorder="1" applyAlignment="1">
      <alignment horizontal="right" vertical="center" wrapText="1"/>
    </xf>
    <xf numFmtId="0" fontId="18" fillId="0" borderId="8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vertical="center" wrapText="1"/>
    </xf>
    <xf numFmtId="9" fontId="3" fillId="0" borderId="2" xfId="2" applyFont="1" applyFill="1" applyBorder="1" applyAlignment="1">
      <alignment horizontal="right" vertical="center" wrapText="1"/>
    </xf>
    <xf numFmtId="0" fontId="4" fillId="0" borderId="11" xfId="0" applyFont="1" applyFill="1" applyBorder="1" applyAlignment="1">
      <alignment horizontal="left" vertical="center" wrapText="1"/>
    </xf>
    <xf numFmtId="9" fontId="3" fillId="0" borderId="11" xfId="2" applyFont="1" applyFill="1" applyBorder="1" applyAlignment="1">
      <alignment horizontal="right" vertical="center" wrapText="1"/>
    </xf>
    <xf numFmtId="43" fontId="16" fillId="0" borderId="5" xfId="1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left" vertical="center" wrapText="1"/>
    </xf>
    <xf numFmtId="0" fontId="20" fillId="2" borderId="11" xfId="0" applyFont="1" applyFill="1" applyBorder="1" applyAlignment="1">
      <alignment horizontal="left" vertical="center" wrapText="1"/>
    </xf>
    <xf numFmtId="0" fontId="16" fillId="2" borderId="11" xfId="0" applyFont="1" applyFill="1" applyBorder="1" applyAlignment="1">
      <alignment horizontal="left" vertical="center" wrapText="1"/>
    </xf>
    <xf numFmtId="9" fontId="15" fillId="2" borderId="11" xfId="2" applyFont="1" applyFill="1" applyBorder="1" applyAlignment="1">
      <alignment horizontal="right" vertical="center" wrapText="1"/>
    </xf>
    <xf numFmtId="0" fontId="15" fillId="0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left" vertical="center"/>
    </xf>
    <xf numFmtId="165" fontId="16" fillId="0" borderId="8" xfId="1" applyNumberFormat="1" applyFont="1" applyFill="1" applyBorder="1" applyAlignment="1">
      <alignment horizontal="right" vertical="center" wrapText="1"/>
    </xf>
    <xf numFmtId="165" fontId="15" fillId="0" borderId="8" xfId="1" applyNumberFormat="1" applyFont="1" applyFill="1" applyBorder="1" applyAlignment="1">
      <alignment horizontal="right" vertical="center" wrapText="1"/>
    </xf>
    <xf numFmtId="165" fontId="15" fillId="0" borderId="2" xfId="1" applyNumberFormat="1" applyFont="1" applyFill="1" applyBorder="1" applyAlignment="1">
      <alignment horizontal="right" vertical="center" wrapText="1"/>
    </xf>
    <xf numFmtId="165" fontId="16" fillId="0" borderId="11" xfId="1" applyNumberFormat="1" applyFont="1" applyFill="1" applyBorder="1" applyAlignment="1">
      <alignment horizontal="right" vertical="center" wrapText="1"/>
    </xf>
    <xf numFmtId="165" fontId="20" fillId="2" borderId="11" xfId="1" applyNumberFormat="1" applyFont="1" applyFill="1" applyBorder="1" applyAlignment="1">
      <alignment horizontal="right" vertical="center" wrapText="1"/>
    </xf>
    <xf numFmtId="165" fontId="16" fillId="0" borderId="5" xfId="1" applyNumberFormat="1" applyFont="1" applyFill="1" applyBorder="1" applyAlignment="1">
      <alignment horizontal="center" vertical="center" wrapText="1"/>
    </xf>
    <xf numFmtId="165" fontId="16" fillId="0" borderId="4" xfId="1" applyNumberFormat="1" applyFont="1" applyFill="1" applyBorder="1" applyAlignment="1">
      <alignment horizontal="center" vertical="center" wrapText="1"/>
    </xf>
    <xf numFmtId="165" fontId="16" fillId="2" borderId="11" xfId="1" applyNumberFormat="1" applyFont="1" applyFill="1" applyBorder="1" applyAlignment="1">
      <alignment horizontal="right" vertical="center" wrapText="1"/>
    </xf>
    <xf numFmtId="0" fontId="21" fillId="0" borderId="6" xfId="0" applyFont="1" applyFill="1" applyBorder="1" applyAlignment="1">
      <alignment horizontal="center" vertical="center" wrapText="1"/>
    </xf>
    <xf numFmtId="164" fontId="25" fillId="0" borderId="9" xfId="1" applyNumberFormat="1" applyFont="1" applyFill="1" applyBorder="1" applyAlignment="1">
      <alignment vertical="center"/>
    </xf>
    <xf numFmtId="43" fontId="19" fillId="0" borderId="0" xfId="1" applyFont="1" applyFill="1" applyBorder="1" applyAlignment="1">
      <alignment horizontal="right" vertical="center"/>
    </xf>
    <xf numFmtId="164" fontId="26" fillId="0" borderId="9" xfId="1" applyNumberFormat="1" applyFont="1" applyFill="1" applyBorder="1" applyAlignment="1">
      <alignment vertical="center"/>
    </xf>
    <xf numFmtId="9" fontId="3" fillId="0" borderId="14" xfId="2" applyFont="1" applyFill="1" applyBorder="1" applyAlignment="1">
      <alignment horizontal="right" vertical="center" wrapText="1"/>
    </xf>
    <xf numFmtId="0" fontId="18" fillId="0" borderId="14" xfId="0" applyFont="1" applyFill="1" applyBorder="1" applyAlignment="1">
      <alignment horizontal="left" vertical="center" wrapText="1"/>
    </xf>
    <xf numFmtId="165" fontId="15" fillId="0" borderId="14" xfId="1" applyNumberFormat="1" applyFont="1" applyFill="1" applyBorder="1" applyAlignment="1">
      <alignment horizontal="right" vertical="center" wrapText="1"/>
    </xf>
    <xf numFmtId="165" fontId="15" fillId="0" borderId="13" xfId="1" applyNumberFormat="1" applyFont="1" applyFill="1" applyBorder="1" applyAlignment="1">
      <alignment horizontal="right" vertical="center" wrapText="1"/>
    </xf>
    <xf numFmtId="0" fontId="4" fillId="0" borderId="16" xfId="0" applyFont="1" applyFill="1" applyBorder="1" applyAlignment="1">
      <alignment horizontal="left" vertical="center" wrapText="1"/>
    </xf>
    <xf numFmtId="165" fontId="16" fillId="0" borderId="16" xfId="1" applyNumberFormat="1" applyFont="1" applyFill="1" applyBorder="1" applyAlignment="1">
      <alignment horizontal="right" vertical="center" wrapText="1"/>
    </xf>
    <xf numFmtId="164" fontId="26" fillId="0" borderId="15" xfId="1" applyNumberFormat="1" applyFont="1" applyFill="1" applyBorder="1" applyAlignment="1">
      <alignment vertical="center"/>
    </xf>
    <xf numFmtId="9" fontId="3" fillId="0" borderId="16" xfId="2" applyFont="1" applyFill="1" applyBorder="1" applyAlignment="1">
      <alignment horizontal="right" vertical="center" wrapText="1"/>
    </xf>
    <xf numFmtId="0" fontId="16" fillId="2" borderId="14" xfId="0" applyFont="1" applyFill="1" applyBorder="1" applyAlignment="1">
      <alignment horizontal="left" vertical="center" wrapText="1"/>
    </xf>
    <xf numFmtId="165" fontId="16" fillId="2" borderId="14" xfId="1" applyNumberFormat="1" applyFont="1" applyFill="1" applyBorder="1" applyAlignment="1">
      <alignment horizontal="right" vertical="center" wrapText="1"/>
    </xf>
    <xf numFmtId="164" fontId="26" fillId="2" borderId="10" xfId="1" applyNumberFormat="1" applyFont="1" applyFill="1" applyBorder="1" applyAlignment="1">
      <alignment vertical="center"/>
    </xf>
    <xf numFmtId="9" fontId="15" fillId="2" borderId="14" xfId="2" applyFont="1" applyFill="1" applyBorder="1" applyAlignment="1">
      <alignment horizontal="right" vertical="center" wrapText="1"/>
    </xf>
    <xf numFmtId="164" fontId="26" fillId="2" borderId="7" xfId="1" applyNumberFormat="1" applyFont="1" applyFill="1" applyBorder="1" applyAlignment="1">
      <alignment vertical="center"/>
    </xf>
    <xf numFmtId="164" fontId="26" fillId="2" borderId="13" xfId="1" applyNumberFormat="1" applyFont="1" applyFill="1" applyBorder="1" applyAlignment="1">
      <alignment vertical="center"/>
    </xf>
    <xf numFmtId="165" fontId="16" fillId="2" borderId="16" xfId="1" applyNumberFormat="1" applyFont="1" applyFill="1" applyBorder="1" applyAlignment="1">
      <alignment horizontal="right" vertical="center" wrapText="1"/>
    </xf>
    <xf numFmtId="164" fontId="26" fillId="2" borderId="15" xfId="1" applyNumberFormat="1" applyFont="1" applyFill="1" applyBorder="1" applyAlignment="1">
      <alignment vertical="center"/>
    </xf>
    <xf numFmtId="165" fontId="16" fillId="2" borderId="15" xfId="1" applyNumberFormat="1" applyFont="1" applyFill="1" applyBorder="1" applyAlignment="1">
      <alignment horizontal="right" vertical="center" wrapText="1"/>
    </xf>
    <xf numFmtId="164" fontId="25" fillId="0" borderId="15" xfId="1" applyNumberFormat="1" applyFont="1" applyFill="1" applyBorder="1" applyAlignment="1">
      <alignment vertical="center"/>
    </xf>
    <xf numFmtId="164" fontId="26" fillId="0" borderId="16" xfId="1" applyNumberFormat="1" applyFont="1" applyFill="1" applyBorder="1" applyAlignment="1">
      <alignment vertical="center"/>
    </xf>
    <xf numFmtId="9" fontId="3" fillId="0" borderId="5" xfId="2" applyFont="1" applyFill="1" applyBorder="1" applyAlignment="1">
      <alignment horizontal="right" vertical="top" wrapText="1"/>
    </xf>
    <xf numFmtId="164" fontId="25" fillId="0" borderId="12" xfId="1" applyNumberFormat="1" applyFont="1" applyFill="1" applyBorder="1" applyAlignment="1">
      <alignment vertical="center"/>
    </xf>
    <xf numFmtId="164" fontId="26" fillId="0" borderId="12" xfId="1" applyNumberFormat="1" applyFont="1" applyFill="1" applyBorder="1" applyAlignment="1">
      <alignment vertical="center"/>
    </xf>
    <xf numFmtId="164" fontId="25" fillId="0" borderId="16" xfId="1" applyNumberFormat="1" applyFont="1" applyFill="1" applyBorder="1" applyAlignment="1">
      <alignment vertical="center"/>
    </xf>
    <xf numFmtId="9" fontId="15" fillId="0" borderId="5" xfId="2" applyFont="1" applyFill="1" applyBorder="1" applyAlignment="1">
      <alignment horizontal="right" vertical="top" wrapText="1"/>
    </xf>
    <xf numFmtId="43" fontId="16" fillId="0" borderId="1" xfId="1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 vertical="center" wrapText="1"/>
    </xf>
    <xf numFmtId="43" fontId="16" fillId="0" borderId="6" xfId="1" applyFont="1" applyFill="1" applyBorder="1" applyAlignment="1">
      <alignment horizontal="center" vertical="center" wrapText="1"/>
    </xf>
    <xf numFmtId="165" fontId="16" fillId="0" borderId="19" xfId="1" applyNumberFormat="1" applyFont="1" applyFill="1" applyBorder="1" applyAlignment="1">
      <alignment horizontal="right" vertical="center" wrapText="1"/>
    </xf>
    <xf numFmtId="164" fontId="25" fillId="0" borderId="19" xfId="1" applyNumberFormat="1" applyFont="1" applyFill="1" applyBorder="1" applyAlignment="1">
      <alignment vertical="center"/>
    </xf>
    <xf numFmtId="165" fontId="15" fillId="0" borderId="19" xfId="1" applyNumberFormat="1" applyFont="1" applyFill="1" applyBorder="1" applyAlignment="1">
      <alignment horizontal="right" vertical="center" wrapText="1"/>
    </xf>
    <xf numFmtId="165" fontId="15" fillId="0" borderId="20" xfId="1" applyNumberFormat="1" applyFont="1" applyFill="1" applyBorder="1" applyAlignment="1">
      <alignment horizontal="right" vertical="center" wrapText="1"/>
    </xf>
    <xf numFmtId="165" fontId="16" fillId="0" borderId="21" xfId="1" applyNumberFormat="1" applyFont="1" applyFill="1" applyBorder="1" applyAlignment="1">
      <alignment horizontal="right" vertical="center" wrapText="1"/>
    </xf>
    <xf numFmtId="165" fontId="20" fillId="2" borderId="21" xfId="1" applyNumberFormat="1" applyFont="1" applyFill="1" applyBorder="1" applyAlignment="1">
      <alignment horizontal="right" vertical="center" wrapText="1"/>
    </xf>
    <xf numFmtId="165" fontId="16" fillId="0" borderId="6" xfId="1" applyNumberFormat="1" applyFont="1" applyFill="1" applyBorder="1" applyAlignment="1">
      <alignment horizontal="center" vertical="center" wrapText="1"/>
    </xf>
    <xf numFmtId="165" fontId="15" fillId="0" borderId="22" xfId="1" applyNumberFormat="1" applyFont="1" applyFill="1" applyBorder="1" applyAlignment="1">
      <alignment horizontal="right" vertical="center" wrapText="1"/>
    </xf>
    <xf numFmtId="164" fontId="26" fillId="0" borderId="23" xfId="1" applyNumberFormat="1" applyFont="1" applyFill="1" applyBorder="1" applyAlignment="1">
      <alignment vertical="center"/>
    </xf>
    <xf numFmtId="164" fontId="26" fillId="2" borderId="20" xfId="1" applyNumberFormat="1" applyFont="1" applyFill="1" applyBorder="1" applyAlignment="1">
      <alignment vertical="center"/>
    </xf>
    <xf numFmtId="164" fontId="26" fillId="2" borderId="21" xfId="1" applyNumberFormat="1" applyFont="1" applyFill="1" applyBorder="1" applyAlignment="1">
      <alignment vertical="center"/>
    </xf>
    <xf numFmtId="164" fontId="26" fillId="0" borderId="19" xfId="1" applyNumberFormat="1" applyFont="1" applyFill="1" applyBorder="1" applyAlignment="1">
      <alignment vertical="center"/>
    </xf>
    <xf numFmtId="165" fontId="20" fillId="2" borderId="6" xfId="1" applyNumberFormat="1" applyFont="1" applyFill="1" applyBorder="1" applyAlignment="1">
      <alignment horizontal="right" vertical="center" wrapText="1"/>
    </xf>
    <xf numFmtId="43" fontId="16" fillId="0" borderId="21" xfId="1" applyFont="1" applyFill="1" applyBorder="1" applyAlignment="1">
      <alignment horizontal="center" vertical="center" wrapText="1"/>
    </xf>
    <xf numFmtId="165" fontId="16" fillId="2" borderId="24" xfId="1" applyNumberFormat="1" applyFont="1" applyFill="1" applyBorder="1" applyAlignment="1">
      <alignment horizontal="right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9" fontId="20" fillId="2" borderId="11" xfId="2" applyFont="1" applyFill="1" applyBorder="1" applyAlignment="1">
      <alignment horizontal="right" vertical="center" wrapText="1"/>
    </xf>
    <xf numFmtId="9" fontId="16" fillId="2" borderId="14" xfId="2" applyFont="1" applyFill="1" applyBorder="1" applyAlignment="1">
      <alignment horizontal="right" vertical="center" wrapText="1"/>
    </xf>
    <xf numFmtId="0" fontId="16" fillId="0" borderId="0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left" vertical="center"/>
    </xf>
    <xf numFmtId="9" fontId="16" fillId="2" borderId="11" xfId="2" applyFont="1" applyFill="1" applyBorder="1" applyAlignment="1">
      <alignment horizontal="right" vertical="center" wrapText="1"/>
    </xf>
    <xf numFmtId="9" fontId="4" fillId="0" borderId="16" xfId="2" applyFont="1" applyFill="1" applyBorder="1" applyAlignment="1">
      <alignment horizontal="right" vertical="center" wrapText="1"/>
    </xf>
    <xf numFmtId="0" fontId="21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10" fillId="0" borderId="25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9" fontId="3" fillId="0" borderId="19" xfId="2" applyFont="1" applyFill="1" applyBorder="1" applyAlignment="1">
      <alignment horizontal="right" vertical="center" wrapText="1"/>
    </xf>
    <xf numFmtId="9" fontId="3" fillId="0" borderId="20" xfId="2" applyFont="1" applyFill="1" applyBorder="1" applyAlignment="1">
      <alignment horizontal="right" vertical="center" wrapText="1"/>
    </xf>
    <xf numFmtId="9" fontId="3" fillId="0" borderId="21" xfId="2" applyFont="1" applyFill="1" applyBorder="1" applyAlignment="1">
      <alignment horizontal="right" vertical="center" wrapText="1"/>
    </xf>
    <xf numFmtId="9" fontId="20" fillId="2" borderId="21" xfId="2" applyFont="1" applyFill="1" applyBorder="1" applyAlignment="1">
      <alignment horizontal="right" vertical="center" wrapText="1"/>
    </xf>
    <xf numFmtId="9" fontId="3" fillId="0" borderId="26" xfId="2" applyFont="1" applyFill="1" applyBorder="1" applyAlignment="1">
      <alignment horizontal="right" vertical="center" wrapText="1"/>
    </xf>
    <xf numFmtId="9" fontId="3" fillId="0" borderId="27" xfId="2" applyFont="1" applyFill="1" applyBorder="1" applyAlignment="1">
      <alignment horizontal="right" vertical="center" wrapText="1"/>
    </xf>
    <xf numFmtId="9" fontId="3" fillId="0" borderId="28" xfId="2" applyFont="1" applyFill="1" applyBorder="1" applyAlignment="1">
      <alignment horizontal="right" vertical="center" wrapText="1"/>
    </xf>
    <xf numFmtId="9" fontId="4" fillId="0" borderId="21" xfId="2" applyFont="1" applyFill="1" applyBorder="1" applyAlignment="1">
      <alignment horizontal="right" vertical="center" wrapText="1"/>
    </xf>
    <xf numFmtId="9" fontId="16" fillId="2" borderId="23" xfId="2" applyFont="1" applyFill="1" applyBorder="1" applyAlignment="1">
      <alignment horizontal="right" vertical="center" wrapText="1"/>
    </xf>
    <xf numFmtId="164" fontId="26" fillId="0" borderId="25" xfId="1" applyNumberFormat="1" applyFont="1" applyFill="1" applyBorder="1" applyAlignment="1">
      <alignment vertical="center"/>
    </xf>
    <xf numFmtId="164" fontId="25" fillId="0" borderId="25" xfId="1" applyNumberFormat="1" applyFont="1" applyFill="1" applyBorder="1" applyAlignment="1">
      <alignment vertical="center"/>
    </xf>
    <xf numFmtId="9" fontId="16" fillId="2" borderId="21" xfId="2" applyFont="1" applyFill="1" applyBorder="1" applyAlignment="1">
      <alignment horizontal="right" vertical="center" wrapText="1"/>
    </xf>
    <xf numFmtId="164" fontId="26" fillId="2" borderId="25" xfId="1" applyNumberFormat="1" applyFont="1" applyFill="1" applyBorder="1" applyAlignment="1">
      <alignment vertical="center"/>
    </xf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3838971" y="26584181"/>
    <xdr:ext cx="1791970" cy="0"/>
    <xdr:sp macro="" textlink="">
      <xdr:nvSpPr>
        <xdr:cNvPr id="2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0"/>
          <a:ext cx="1791970" cy="0"/>
        </a:xfrm>
        <a:custGeom>
          <a:avLst/>
          <a:gdLst/>
          <a:ahLst/>
          <a:cxnLst/>
          <a:rect l="0" t="0" r="0" b="0"/>
          <a:pathLst>
            <a:path w="1791970">
              <a:moveTo>
                <a:pt x="0" y="0"/>
              </a:moveTo>
              <a:lnTo>
                <a:pt x="1791967" y="0"/>
              </a:lnTo>
            </a:path>
          </a:pathLst>
        </a:custGeom>
        <a:ln w="4571">
          <a:solidFill>
            <a:srgbClr val="000000"/>
          </a:solidFill>
        </a:ln>
      </xdr:spPr>
    </xdr:sp>
    <xdr:clientData/>
  </xdr:absolute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313"/>
  <sheetViews>
    <sheetView tabSelected="1" zoomScale="90" zoomScaleNormal="90" zoomScaleSheetLayoutView="80" workbookViewId="0">
      <pane xSplit="1" ySplit="1" topLeftCell="L44" activePane="bottomRight" state="frozen"/>
      <selection pane="topRight" activeCell="B1" sqref="B1"/>
      <selection pane="bottomLeft" activeCell="A2" sqref="A2"/>
      <selection pane="bottomRight" activeCell="Y55" sqref="Y55"/>
    </sheetView>
  </sheetViews>
  <sheetFormatPr baseColWidth="10" defaultColWidth="9.296875" defaultRowHeight="12.5" x14ac:dyDescent="0.3"/>
  <cols>
    <col min="1" max="1" width="41.3984375" style="5" customWidth="1"/>
    <col min="2" max="3" width="12.296875" style="12" customWidth="1"/>
    <col min="4" max="4" width="12.296875" style="46" customWidth="1"/>
    <col min="5" max="5" width="7.796875" style="5" customWidth="1"/>
    <col min="6" max="7" width="12.296875" style="12" customWidth="1"/>
    <col min="8" max="8" width="12.296875" style="46" customWidth="1"/>
    <col min="9" max="9" width="7.796875" style="5" customWidth="1"/>
    <col min="10" max="11" width="12.296875" style="12" customWidth="1"/>
    <col min="12" max="12" width="12.296875" style="46" customWidth="1"/>
    <col min="13" max="13" width="7.796875" style="5" customWidth="1"/>
    <col min="14" max="15" width="12.296875" style="12" customWidth="1"/>
    <col min="16" max="16" width="12.296875" style="46" customWidth="1"/>
    <col min="17" max="17" width="7.796875" style="5" customWidth="1"/>
    <col min="18" max="19" width="12.296875" style="12" customWidth="1"/>
    <col min="20" max="20" width="12.296875" style="46" customWidth="1"/>
    <col min="21" max="21" width="7.796875" style="5" customWidth="1"/>
    <col min="22" max="23" width="12.296875" style="12" customWidth="1"/>
    <col min="24" max="24" width="12.296875" style="46" customWidth="1"/>
    <col min="25" max="25" width="8.19921875" style="46" customWidth="1"/>
    <col min="26" max="16384" width="9.296875" style="5"/>
  </cols>
  <sheetData>
    <row r="1" spans="1:52" s="15" customFormat="1" ht="29" customHeight="1" x14ac:dyDescent="0.3">
      <c r="B1" s="91" t="s">
        <v>3</v>
      </c>
      <c r="C1" s="92"/>
      <c r="D1" s="92"/>
      <c r="E1" s="93"/>
      <c r="F1" s="94" t="s">
        <v>25</v>
      </c>
      <c r="G1" s="95"/>
      <c r="H1" s="95"/>
      <c r="I1" s="96"/>
      <c r="J1" s="91" t="s">
        <v>4</v>
      </c>
      <c r="K1" s="92"/>
      <c r="L1" s="92"/>
      <c r="M1" s="93"/>
      <c r="N1" s="91" t="s">
        <v>72</v>
      </c>
      <c r="O1" s="92"/>
      <c r="P1" s="92"/>
      <c r="Q1" s="93"/>
      <c r="R1" s="91" t="s">
        <v>73</v>
      </c>
      <c r="S1" s="92"/>
      <c r="T1" s="92"/>
      <c r="U1" s="93"/>
      <c r="V1" s="97" t="s">
        <v>74</v>
      </c>
      <c r="W1" s="98"/>
      <c r="X1" s="99"/>
      <c r="Y1" s="108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</row>
    <row r="2" spans="1:52" s="21" customFormat="1" ht="38.25" customHeight="1" x14ac:dyDescent="0.3">
      <c r="A2" s="30" t="s">
        <v>28</v>
      </c>
      <c r="B2" s="29" t="s">
        <v>2</v>
      </c>
      <c r="C2" s="16" t="s">
        <v>0</v>
      </c>
      <c r="D2" s="16" t="s">
        <v>1</v>
      </c>
      <c r="E2" s="44" t="s">
        <v>29</v>
      </c>
      <c r="F2" s="29" t="s">
        <v>2</v>
      </c>
      <c r="G2" s="16" t="s">
        <v>0</v>
      </c>
      <c r="H2" s="16" t="s">
        <v>1</v>
      </c>
      <c r="I2" s="44" t="s">
        <v>30</v>
      </c>
      <c r="J2" s="29" t="s">
        <v>2</v>
      </c>
      <c r="K2" s="16" t="s">
        <v>0</v>
      </c>
      <c r="L2" s="16" t="s">
        <v>1</v>
      </c>
      <c r="M2" s="44" t="s">
        <v>29</v>
      </c>
      <c r="N2" s="29" t="s">
        <v>10</v>
      </c>
      <c r="O2" s="16" t="s">
        <v>0</v>
      </c>
      <c r="P2" s="16" t="s">
        <v>1</v>
      </c>
      <c r="Q2" s="19" t="s">
        <v>30</v>
      </c>
      <c r="R2" s="29" t="s">
        <v>10</v>
      </c>
      <c r="S2" s="16" t="s">
        <v>0</v>
      </c>
      <c r="T2" s="16" t="s">
        <v>1</v>
      </c>
      <c r="U2" s="19" t="s">
        <v>30</v>
      </c>
      <c r="V2" s="29" t="s">
        <v>11</v>
      </c>
      <c r="W2" s="16" t="s">
        <v>13</v>
      </c>
      <c r="X2" s="75" t="s">
        <v>26</v>
      </c>
      <c r="Y2" s="109" t="s">
        <v>75</v>
      </c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</row>
    <row r="3" spans="1:52" s="15" customFormat="1" ht="26.25" customHeight="1" x14ac:dyDescent="0.3">
      <c r="A3" s="22" t="s">
        <v>34</v>
      </c>
      <c r="B3" s="36">
        <v>708750</v>
      </c>
      <c r="C3" s="36">
        <v>541255.89</v>
      </c>
      <c r="D3" s="36">
        <f t="shared" ref="D3:D16" si="0">B3-C3</f>
        <v>167494.10999999999</v>
      </c>
      <c r="E3" s="23">
        <f>C3/B3</f>
        <v>0.76367674074074077</v>
      </c>
      <c r="F3" s="36">
        <v>577160.64</v>
      </c>
      <c r="G3" s="36">
        <v>464653.28</v>
      </c>
      <c r="H3" s="36">
        <f t="shared" ref="H3:H16" si="1">F3-G3</f>
        <v>112507.35999999999</v>
      </c>
      <c r="I3" s="23">
        <f t="shared" ref="I3:I19" si="2">G3/F3</f>
        <v>0.80506751118718012</v>
      </c>
      <c r="J3" s="36">
        <v>512665</v>
      </c>
      <c r="K3" s="36">
        <v>465023.79</v>
      </c>
      <c r="L3" s="36">
        <f t="shared" ref="L3:L16" si="3">J3-K3</f>
        <v>47641.210000000021</v>
      </c>
      <c r="M3" s="23">
        <f>K3/J3</f>
        <v>0.90707145992022076</v>
      </c>
      <c r="N3" s="36">
        <v>611765</v>
      </c>
      <c r="O3" s="36">
        <v>600387.18999999994</v>
      </c>
      <c r="P3" s="36">
        <f t="shared" ref="P3:P16" si="4">N3-O3</f>
        <v>11377.810000000056</v>
      </c>
      <c r="Q3" s="23">
        <f t="shared" ref="Q3:Q19" si="5">O3/N3</f>
        <v>0.98140166567227605</v>
      </c>
      <c r="R3" s="36">
        <v>616015</v>
      </c>
      <c r="S3" s="36">
        <v>540299.39</v>
      </c>
      <c r="T3" s="36">
        <f t="shared" ref="T3:T16" si="6">R3-S3</f>
        <v>75715.609999999986</v>
      </c>
      <c r="U3" s="23">
        <f t="shared" ref="U3:U19" si="7">S3/R3</f>
        <v>0.87708804168729659</v>
      </c>
      <c r="V3" s="36">
        <v>597165</v>
      </c>
      <c r="W3" s="36"/>
      <c r="X3" s="76">
        <f>V3+W3</f>
        <v>597165</v>
      </c>
      <c r="Y3" s="110">
        <f>(X3-S3)/S3</f>
        <v>0.10524833278083098</v>
      </c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</row>
    <row r="4" spans="1:52" s="15" customFormat="1" ht="13" customHeight="1" x14ac:dyDescent="0.3">
      <c r="A4" s="24" t="s">
        <v>31</v>
      </c>
      <c r="B4" s="37">
        <v>177400</v>
      </c>
      <c r="C4" s="37">
        <v>179434.42</v>
      </c>
      <c r="D4" s="45">
        <f t="shared" si="0"/>
        <v>-2034.4200000000128</v>
      </c>
      <c r="E4" s="23">
        <f t="shared" ref="E4:E19" si="8">C4/B4</f>
        <v>1.0114679819616685</v>
      </c>
      <c r="F4" s="37">
        <v>165000</v>
      </c>
      <c r="G4" s="37">
        <v>134872.29999999999</v>
      </c>
      <c r="H4" s="45">
        <f t="shared" si="1"/>
        <v>30127.700000000012</v>
      </c>
      <c r="I4" s="23">
        <f t="shared" si="2"/>
        <v>0.81740787878787868</v>
      </c>
      <c r="J4" s="37">
        <v>137700</v>
      </c>
      <c r="K4" s="37">
        <v>127138.91</v>
      </c>
      <c r="L4" s="45">
        <f t="shared" si="3"/>
        <v>10561.089999999997</v>
      </c>
      <c r="M4" s="23">
        <f t="shared" ref="M4:M19" si="9">K4/J4</f>
        <v>0.92330363108206248</v>
      </c>
      <c r="N4" s="37">
        <v>161700</v>
      </c>
      <c r="O4" s="37">
        <v>165705.47</v>
      </c>
      <c r="P4" s="45">
        <f t="shared" si="4"/>
        <v>-4005.4700000000012</v>
      </c>
      <c r="Q4" s="23">
        <f t="shared" si="5"/>
        <v>1.0247709956709956</v>
      </c>
      <c r="R4" s="37">
        <v>176700</v>
      </c>
      <c r="S4" s="37">
        <v>136322.45000000001</v>
      </c>
      <c r="T4" s="45">
        <f t="shared" si="6"/>
        <v>40377.549999999988</v>
      </c>
      <c r="U4" s="23">
        <f t="shared" si="7"/>
        <v>0.77149094510469729</v>
      </c>
      <c r="V4" s="37">
        <v>177200</v>
      </c>
      <c r="W4" s="37"/>
      <c r="X4" s="77">
        <f t="shared" ref="X4:X19" si="10">V4+W4</f>
        <v>177200</v>
      </c>
      <c r="Y4" s="110">
        <f t="shared" ref="Y4:Y45" si="11">(X4-S4)/S4</f>
        <v>0.29985926749409203</v>
      </c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</row>
    <row r="5" spans="1:52" s="15" customFormat="1" ht="13" customHeight="1" x14ac:dyDescent="0.3">
      <c r="A5" s="24" t="s">
        <v>32</v>
      </c>
      <c r="B5" s="37">
        <v>410850</v>
      </c>
      <c r="C5" s="37">
        <v>287047.21999999997</v>
      </c>
      <c r="D5" s="37">
        <f t="shared" si="0"/>
        <v>123802.78000000003</v>
      </c>
      <c r="E5" s="23">
        <f t="shared" si="8"/>
        <v>0.69866671534623337</v>
      </c>
      <c r="F5" s="37">
        <v>324300.64</v>
      </c>
      <c r="G5" s="37">
        <v>262484.42</v>
      </c>
      <c r="H5" s="37">
        <f t="shared" si="1"/>
        <v>61816.22000000003</v>
      </c>
      <c r="I5" s="23">
        <f t="shared" si="2"/>
        <v>0.80938606843329075</v>
      </c>
      <c r="J5" s="37">
        <v>297100</v>
      </c>
      <c r="K5" s="37">
        <v>251550.48</v>
      </c>
      <c r="L5" s="45">
        <f t="shared" si="3"/>
        <v>45549.51999999999</v>
      </c>
      <c r="M5" s="23">
        <f t="shared" si="9"/>
        <v>0.8466862335913834</v>
      </c>
      <c r="N5" s="37">
        <v>373100</v>
      </c>
      <c r="O5" s="37">
        <v>360399.17</v>
      </c>
      <c r="P5" s="37">
        <f t="shared" si="4"/>
        <v>12700.830000000016</v>
      </c>
      <c r="Q5" s="23">
        <f t="shared" si="5"/>
        <v>0.96595864379522911</v>
      </c>
      <c r="R5" s="37">
        <v>360400</v>
      </c>
      <c r="S5" s="37">
        <v>328055.59999999998</v>
      </c>
      <c r="T5" s="37">
        <f t="shared" si="6"/>
        <v>32344.400000000023</v>
      </c>
      <c r="U5" s="23">
        <f t="shared" si="7"/>
        <v>0.91025416204217524</v>
      </c>
      <c r="V5" s="37">
        <v>324700</v>
      </c>
      <c r="W5" s="37"/>
      <c r="X5" s="78">
        <f t="shared" si="10"/>
        <v>324700</v>
      </c>
      <c r="Y5" s="110">
        <f t="shared" si="11"/>
        <v>-1.022875390634995E-2</v>
      </c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</row>
    <row r="6" spans="1:52" s="15" customFormat="1" ht="13" customHeight="1" x14ac:dyDescent="0.3">
      <c r="A6" s="24" t="s">
        <v>37</v>
      </c>
      <c r="B6" s="37">
        <v>98500</v>
      </c>
      <c r="C6" s="37">
        <v>55569.24</v>
      </c>
      <c r="D6" s="37">
        <f t="shared" si="0"/>
        <v>42930.76</v>
      </c>
      <c r="E6" s="23">
        <f t="shared" si="8"/>
        <v>0.56415472081218276</v>
      </c>
      <c r="F6" s="37">
        <v>67860</v>
      </c>
      <c r="G6" s="37">
        <v>47963.4</v>
      </c>
      <c r="H6" s="37">
        <f t="shared" si="1"/>
        <v>19896.599999999999</v>
      </c>
      <c r="I6" s="23">
        <f t="shared" si="2"/>
        <v>0.70679929266136166</v>
      </c>
      <c r="J6" s="37">
        <v>57865</v>
      </c>
      <c r="K6" s="37">
        <v>63204.59</v>
      </c>
      <c r="L6" s="45">
        <f t="shared" si="3"/>
        <v>-5339.5899999999965</v>
      </c>
      <c r="M6" s="23">
        <f t="shared" si="9"/>
        <v>1.0922766784757625</v>
      </c>
      <c r="N6" s="37">
        <v>50465</v>
      </c>
      <c r="O6" s="37">
        <v>52835.83</v>
      </c>
      <c r="P6" s="37">
        <f t="shared" si="4"/>
        <v>-2370.8300000000017</v>
      </c>
      <c r="Q6" s="23">
        <f t="shared" si="5"/>
        <v>1.0469796888932925</v>
      </c>
      <c r="R6" s="37">
        <v>52415</v>
      </c>
      <c r="S6" s="37">
        <v>48549.38</v>
      </c>
      <c r="T6" s="37">
        <f t="shared" si="6"/>
        <v>3865.6200000000026</v>
      </c>
      <c r="U6" s="23">
        <f t="shared" si="7"/>
        <v>0.92624973767051411</v>
      </c>
      <c r="V6" s="37">
        <v>67215</v>
      </c>
      <c r="W6" s="37"/>
      <c r="X6" s="78">
        <f t="shared" si="10"/>
        <v>67215</v>
      </c>
      <c r="Y6" s="110">
        <f t="shared" si="11"/>
        <v>0.38446670173748881</v>
      </c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</row>
    <row r="7" spans="1:52" s="15" customFormat="1" ht="13" customHeight="1" x14ac:dyDescent="0.3">
      <c r="A7" s="25" t="s">
        <v>33</v>
      </c>
      <c r="B7" s="38">
        <v>22000</v>
      </c>
      <c r="C7" s="38">
        <v>19205</v>
      </c>
      <c r="D7" s="38">
        <f t="shared" si="0"/>
        <v>2795</v>
      </c>
      <c r="E7" s="26">
        <f t="shared" si="8"/>
        <v>0.87295454545454543</v>
      </c>
      <c r="F7" s="38">
        <v>20000</v>
      </c>
      <c r="G7" s="38">
        <v>19333</v>
      </c>
      <c r="H7" s="38">
        <f t="shared" si="1"/>
        <v>667</v>
      </c>
      <c r="I7" s="26">
        <f t="shared" si="2"/>
        <v>0.96665000000000001</v>
      </c>
      <c r="J7" s="38">
        <v>20000</v>
      </c>
      <c r="K7" s="38">
        <v>23129.81</v>
      </c>
      <c r="L7" s="45">
        <f t="shared" si="3"/>
        <v>-3129.8100000000013</v>
      </c>
      <c r="M7" s="26">
        <f t="shared" si="9"/>
        <v>1.1564905000000001</v>
      </c>
      <c r="N7" s="38">
        <v>26500</v>
      </c>
      <c r="O7" s="38">
        <v>21446.720000000001</v>
      </c>
      <c r="P7" s="38">
        <f t="shared" si="4"/>
        <v>5053.2799999999988</v>
      </c>
      <c r="Q7" s="23">
        <f t="shared" si="5"/>
        <v>0.80931018867924531</v>
      </c>
      <c r="R7" s="38">
        <v>26500</v>
      </c>
      <c r="S7" s="38">
        <v>27371.96</v>
      </c>
      <c r="T7" s="38">
        <f t="shared" si="6"/>
        <v>-871.95999999999913</v>
      </c>
      <c r="U7" s="23">
        <f t="shared" si="7"/>
        <v>1.0329041509433963</v>
      </c>
      <c r="V7" s="38">
        <v>28050</v>
      </c>
      <c r="W7" s="38"/>
      <c r="X7" s="79">
        <f t="shared" si="10"/>
        <v>28050</v>
      </c>
      <c r="Y7" s="110">
        <f t="shared" si="11"/>
        <v>2.4771335337330645E-2</v>
      </c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</row>
    <row r="8" spans="1:52" s="15" customFormat="1" ht="26.25" customHeight="1" x14ac:dyDescent="0.3">
      <c r="A8" s="22" t="s">
        <v>36</v>
      </c>
      <c r="B8" s="36">
        <v>438200</v>
      </c>
      <c r="C8" s="36">
        <v>434619.87</v>
      </c>
      <c r="D8" s="36">
        <f t="shared" si="0"/>
        <v>3580.1300000000047</v>
      </c>
      <c r="E8" s="23">
        <f t="shared" si="8"/>
        <v>0.99182991784573249</v>
      </c>
      <c r="F8" s="36">
        <v>441400</v>
      </c>
      <c r="G8" s="36">
        <v>385943.17</v>
      </c>
      <c r="H8" s="36">
        <f t="shared" si="1"/>
        <v>55456.830000000016</v>
      </c>
      <c r="I8" s="23">
        <f t="shared" si="2"/>
        <v>0.87436150883552333</v>
      </c>
      <c r="J8" s="36">
        <v>421125</v>
      </c>
      <c r="K8" s="36">
        <v>403839.39</v>
      </c>
      <c r="L8" s="36">
        <f t="shared" si="3"/>
        <v>17285.609999999986</v>
      </c>
      <c r="M8" s="23">
        <f t="shared" si="9"/>
        <v>0.95895373107747106</v>
      </c>
      <c r="N8" s="36">
        <v>417626.56</v>
      </c>
      <c r="O8" s="36">
        <v>410027.34</v>
      </c>
      <c r="P8" s="36">
        <f t="shared" si="4"/>
        <v>7599.2199999999721</v>
      </c>
      <c r="Q8" s="23">
        <f t="shared" si="5"/>
        <v>0.98180379140637042</v>
      </c>
      <c r="R8" s="36">
        <v>435200</v>
      </c>
      <c r="S8" s="36">
        <v>407577.09</v>
      </c>
      <c r="T8" s="36">
        <f t="shared" si="6"/>
        <v>27622.909999999974</v>
      </c>
      <c r="U8" s="23">
        <f t="shared" si="7"/>
        <v>0.9365282398897059</v>
      </c>
      <c r="V8" s="36">
        <v>429000</v>
      </c>
      <c r="W8" s="36"/>
      <c r="X8" s="76">
        <f t="shared" si="10"/>
        <v>429000</v>
      </c>
      <c r="Y8" s="110">
        <f t="shared" si="11"/>
        <v>5.2561614785561116E-2</v>
      </c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</row>
    <row r="9" spans="1:52" s="15" customFormat="1" ht="13" customHeight="1" x14ac:dyDescent="0.3">
      <c r="A9" s="24" t="s">
        <v>35</v>
      </c>
      <c r="B9" s="37">
        <v>62000</v>
      </c>
      <c r="C9" s="37">
        <v>79617.100000000006</v>
      </c>
      <c r="D9" s="45">
        <f t="shared" si="0"/>
        <v>-17617.100000000006</v>
      </c>
      <c r="E9" s="23">
        <f t="shared" si="8"/>
        <v>1.2841467741935484</v>
      </c>
      <c r="F9" s="37">
        <v>52000</v>
      </c>
      <c r="G9" s="37">
        <v>32984.44</v>
      </c>
      <c r="H9" s="45">
        <f t="shared" si="1"/>
        <v>19015.559999999998</v>
      </c>
      <c r="I9" s="23">
        <f t="shared" si="2"/>
        <v>0.63431615384615392</v>
      </c>
      <c r="J9" s="37">
        <v>40000</v>
      </c>
      <c r="K9" s="37">
        <v>26110.83</v>
      </c>
      <c r="L9" s="45">
        <f t="shared" si="3"/>
        <v>13889.169999999998</v>
      </c>
      <c r="M9" s="23">
        <f t="shared" si="9"/>
        <v>0.65277075000000007</v>
      </c>
      <c r="N9" s="37">
        <v>27000</v>
      </c>
      <c r="O9" s="37">
        <v>39942.1</v>
      </c>
      <c r="P9" s="45">
        <f t="shared" si="4"/>
        <v>-12942.099999999999</v>
      </c>
      <c r="Q9" s="23">
        <f t="shared" si="5"/>
        <v>1.4793370370370369</v>
      </c>
      <c r="R9" s="37">
        <v>40000</v>
      </c>
      <c r="S9" s="37">
        <v>25222.51</v>
      </c>
      <c r="T9" s="45">
        <f t="shared" si="6"/>
        <v>14777.490000000002</v>
      </c>
      <c r="U9" s="23">
        <f t="shared" si="7"/>
        <v>0.63056274999999995</v>
      </c>
      <c r="V9" s="37">
        <v>30000</v>
      </c>
      <c r="W9" s="37"/>
      <c r="X9" s="77">
        <f t="shared" si="10"/>
        <v>30000</v>
      </c>
      <c r="Y9" s="110">
        <f t="shared" si="11"/>
        <v>0.18941374193131461</v>
      </c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</row>
    <row r="10" spans="1:52" s="15" customFormat="1" ht="13" customHeight="1" x14ac:dyDescent="0.3">
      <c r="A10" s="24" t="s">
        <v>33</v>
      </c>
      <c r="B10" s="37">
        <v>10400</v>
      </c>
      <c r="C10" s="37">
        <v>6927.26</v>
      </c>
      <c r="D10" s="37">
        <f t="shared" si="0"/>
        <v>3472.74</v>
      </c>
      <c r="E10" s="23">
        <f t="shared" si="8"/>
        <v>0.66608269230769235</v>
      </c>
      <c r="F10" s="37">
        <v>7600</v>
      </c>
      <c r="G10" s="37">
        <v>6722.34</v>
      </c>
      <c r="H10" s="37">
        <f t="shared" si="1"/>
        <v>877.65999999999985</v>
      </c>
      <c r="I10" s="23">
        <f t="shared" si="2"/>
        <v>0.88451842105263156</v>
      </c>
      <c r="J10" s="37">
        <v>7325</v>
      </c>
      <c r="K10" s="37">
        <v>6985.96</v>
      </c>
      <c r="L10" s="37">
        <f t="shared" si="3"/>
        <v>339.03999999999996</v>
      </c>
      <c r="M10" s="23">
        <f t="shared" si="9"/>
        <v>0.95371467576791813</v>
      </c>
      <c r="N10" s="37">
        <v>7500</v>
      </c>
      <c r="O10" s="37">
        <v>6869.35</v>
      </c>
      <c r="P10" s="37">
        <f t="shared" si="4"/>
        <v>630.64999999999964</v>
      </c>
      <c r="Q10" s="23">
        <f t="shared" si="5"/>
        <v>0.91591333333333336</v>
      </c>
      <c r="R10" s="37">
        <v>7500</v>
      </c>
      <c r="S10" s="37">
        <v>6868.63</v>
      </c>
      <c r="T10" s="37">
        <f t="shared" si="6"/>
        <v>631.36999999999989</v>
      </c>
      <c r="U10" s="23">
        <f t="shared" si="7"/>
        <v>0.91581733333333337</v>
      </c>
      <c r="V10" s="37">
        <v>8200</v>
      </c>
      <c r="W10" s="37"/>
      <c r="X10" s="78">
        <f t="shared" si="10"/>
        <v>8200</v>
      </c>
      <c r="Y10" s="110">
        <f t="shared" si="11"/>
        <v>0.19383341365017476</v>
      </c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</row>
    <row r="11" spans="1:52" s="15" customFormat="1" ht="13" customHeight="1" x14ac:dyDescent="0.3">
      <c r="A11" s="25" t="s">
        <v>38</v>
      </c>
      <c r="B11" s="38">
        <v>365800</v>
      </c>
      <c r="C11" s="38">
        <v>348075.51</v>
      </c>
      <c r="D11" s="38">
        <f t="shared" si="0"/>
        <v>17724.489999999991</v>
      </c>
      <c r="E11" s="26">
        <f t="shared" si="8"/>
        <v>0.95154595407326414</v>
      </c>
      <c r="F11" s="38">
        <v>381800</v>
      </c>
      <c r="G11" s="38">
        <v>346236.3</v>
      </c>
      <c r="H11" s="38">
        <f t="shared" si="1"/>
        <v>35563.700000000012</v>
      </c>
      <c r="I11" s="26">
        <f t="shared" si="2"/>
        <v>0.90685254059717124</v>
      </c>
      <c r="J11" s="38">
        <v>373800</v>
      </c>
      <c r="K11" s="38">
        <v>370742.6</v>
      </c>
      <c r="L11" s="38">
        <f t="shared" si="3"/>
        <v>3057.4000000000233</v>
      </c>
      <c r="M11" s="26">
        <f t="shared" si="9"/>
        <v>0.99182075976457995</v>
      </c>
      <c r="N11" s="38">
        <v>383126.56</v>
      </c>
      <c r="O11" s="38">
        <v>363215.89</v>
      </c>
      <c r="P11" s="38">
        <f t="shared" si="4"/>
        <v>19910.669999999984</v>
      </c>
      <c r="Q11" s="26">
        <f t="shared" si="5"/>
        <v>0.94803108925677204</v>
      </c>
      <c r="R11" s="38">
        <v>387700</v>
      </c>
      <c r="S11" s="38">
        <v>375485.95</v>
      </c>
      <c r="T11" s="38">
        <f t="shared" si="6"/>
        <v>12214.049999999988</v>
      </c>
      <c r="U11" s="26">
        <f t="shared" si="7"/>
        <v>0.96849613102914622</v>
      </c>
      <c r="V11" s="38">
        <v>390800</v>
      </c>
      <c r="W11" s="38"/>
      <c r="X11" s="79">
        <f t="shared" si="10"/>
        <v>390800</v>
      </c>
      <c r="Y11" s="111">
        <f t="shared" si="11"/>
        <v>4.0784615243260068E-2</v>
      </c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</row>
    <row r="12" spans="1:52" s="15" customFormat="1" ht="26.25" customHeight="1" x14ac:dyDescent="0.3">
      <c r="A12" s="27" t="s">
        <v>39</v>
      </c>
      <c r="B12" s="39">
        <v>163000</v>
      </c>
      <c r="C12" s="39">
        <v>162938</v>
      </c>
      <c r="D12" s="39">
        <f t="shared" si="0"/>
        <v>62</v>
      </c>
      <c r="E12" s="28">
        <f t="shared" si="8"/>
        <v>0.99961963190184044</v>
      </c>
      <c r="F12" s="39">
        <v>165938</v>
      </c>
      <c r="G12" s="39">
        <v>162938</v>
      </c>
      <c r="H12" s="39">
        <f t="shared" si="1"/>
        <v>3000</v>
      </c>
      <c r="I12" s="28">
        <f t="shared" si="2"/>
        <v>0.98192095843025706</v>
      </c>
      <c r="J12" s="39">
        <v>162938</v>
      </c>
      <c r="K12" s="39">
        <v>162938</v>
      </c>
      <c r="L12" s="39">
        <f t="shared" si="3"/>
        <v>0</v>
      </c>
      <c r="M12" s="28">
        <f t="shared" si="9"/>
        <v>1</v>
      </c>
      <c r="N12" s="39">
        <v>162938</v>
      </c>
      <c r="O12" s="39">
        <v>162938</v>
      </c>
      <c r="P12" s="39">
        <f t="shared" si="4"/>
        <v>0</v>
      </c>
      <c r="Q12" s="28">
        <f t="shared" si="5"/>
        <v>1</v>
      </c>
      <c r="R12" s="39">
        <v>162938</v>
      </c>
      <c r="S12" s="39">
        <v>162938</v>
      </c>
      <c r="T12" s="39">
        <f t="shared" si="6"/>
        <v>0</v>
      </c>
      <c r="U12" s="28">
        <f t="shared" si="7"/>
        <v>1</v>
      </c>
      <c r="V12" s="39">
        <v>164488</v>
      </c>
      <c r="W12" s="39"/>
      <c r="X12" s="80">
        <f t="shared" si="10"/>
        <v>164488</v>
      </c>
      <c r="Y12" s="112">
        <f t="shared" si="11"/>
        <v>9.5128208275540391E-3</v>
      </c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</row>
    <row r="13" spans="1:52" s="15" customFormat="1" ht="26.25" customHeight="1" x14ac:dyDescent="0.3">
      <c r="A13" s="27" t="s">
        <v>40</v>
      </c>
      <c r="B13" s="39">
        <v>437500</v>
      </c>
      <c r="C13" s="39">
        <v>399928.75</v>
      </c>
      <c r="D13" s="39">
        <f t="shared" si="0"/>
        <v>37571.25</v>
      </c>
      <c r="E13" s="28">
        <f t="shared" si="8"/>
        <v>0.91412285714285713</v>
      </c>
      <c r="F13" s="39">
        <v>408081.27</v>
      </c>
      <c r="G13" s="39">
        <v>378204.54</v>
      </c>
      <c r="H13" s="39">
        <f t="shared" si="1"/>
        <v>29876.73000000004</v>
      </c>
      <c r="I13" s="28">
        <f t="shared" si="2"/>
        <v>0.92678730391130171</v>
      </c>
      <c r="J13" s="39">
        <v>420000</v>
      </c>
      <c r="K13" s="39">
        <v>359448.98</v>
      </c>
      <c r="L13" s="39">
        <f t="shared" si="3"/>
        <v>60551.020000000019</v>
      </c>
      <c r="M13" s="28">
        <f t="shared" si="9"/>
        <v>0.85583090476190471</v>
      </c>
      <c r="N13" s="39">
        <v>431567.94</v>
      </c>
      <c r="O13" s="39">
        <v>431345.52</v>
      </c>
      <c r="P13" s="39">
        <f t="shared" si="4"/>
        <v>222.4199999999837</v>
      </c>
      <c r="Q13" s="28">
        <f t="shared" si="5"/>
        <v>0.99948462344074962</v>
      </c>
      <c r="R13" s="39">
        <v>479878.41</v>
      </c>
      <c r="S13" s="39">
        <v>367795.77</v>
      </c>
      <c r="T13" s="39">
        <f t="shared" si="6"/>
        <v>112082.63999999996</v>
      </c>
      <c r="U13" s="28">
        <f t="shared" si="7"/>
        <v>0.76643533515083551</v>
      </c>
      <c r="V13" s="39">
        <v>382585.15</v>
      </c>
      <c r="W13" s="39"/>
      <c r="X13" s="80">
        <f t="shared" si="10"/>
        <v>382585.15</v>
      </c>
      <c r="Y13" s="112">
        <f t="shared" si="11"/>
        <v>4.021084853694757E-2</v>
      </c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</row>
    <row r="14" spans="1:52" s="15" customFormat="1" ht="26.25" customHeight="1" x14ac:dyDescent="0.3">
      <c r="A14" s="27" t="s">
        <v>41</v>
      </c>
      <c r="B14" s="39">
        <v>81000</v>
      </c>
      <c r="C14" s="39">
        <v>74745.47</v>
      </c>
      <c r="D14" s="39">
        <f t="shared" si="0"/>
        <v>6254.5299999999988</v>
      </c>
      <c r="E14" s="28">
        <f t="shared" si="8"/>
        <v>0.92278358024691365</v>
      </c>
      <c r="F14" s="39">
        <v>105000</v>
      </c>
      <c r="G14" s="39">
        <v>65816.95</v>
      </c>
      <c r="H14" s="39">
        <f t="shared" si="1"/>
        <v>39183.050000000003</v>
      </c>
      <c r="I14" s="28">
        <f t="shared" si="2"/>
        <v>0.62682809523809524</v>
      </c>
      <c r="J14" s="39">
        <v>92000</v>
      </c>
      <c r="K14" s="39">
        <v>73224.320000000007</v>
      </c>
      <c r="L14" s="39">
        <f t="shared" si="3"/>
        <v>18775.679999999993</v>
      </c>
      <c r="M14" s="28">
        <f t="shared" si="9"/>
        <v>0.79591652173913052</v>
      </c>
      <c r="N14" s="39">
        <v>100015</v>
      </c>
      <c r="O14" s="39">
        <v>87007.16</v>
      </c>
      <c r="P14" s="39">
        <f t="shared" si="4"/>
        <v>13007.839999999997</v>
      </c>
      <c r="Q14" s="28">
        <f t="shared" si="5"/>
        <v>0.86994110883367504</v>
      </c>
      <c r="R14" s="39">
        <v>92050</v>
      </c>
      <c r="S14" s="39">
        <v>79198.03</v>
      </c>
      <c r="T14" s="39">
        <f t="shared" si="6"/>
        <v>12851.970000000001</v>
      </c>
      <c r="U14" s="28">
        <f t="shared" si="7"/>
        <v>0.86038055404671376</v>
      </c>
      <c r="V14" s="39">
        <v>76050</v>
      </c>
      <c r="W14" s="39"/>
      <c r="X14" s="80">
        <f t="shared" si="10"/>
        <v>76050</v>
      </c>
      <c r="Y14" s="112">
        <f t="shared" si="11"/>
        <v>-3.9748842237616253E-2</v>
      </c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</row>
    <row r="15" spans="1:52" s="15" customFormat="1" ht="26.25" customHeight="1" x14ac:dyDescent="0.3">
      <c r="A15" s="27" t="s">
        <v>42</v>
      </c>
      <c r="B15" s="39">
        <v>5100</v>
      </c>
      <c r="C15" s="39">
        <v>3276.66</v>
      </c>
      <c r="D15" s="39">
        <f t="shared" si="0"/>
        <v>1823.3400000000001</v>
      </c>
      <c r="E15" s="28">
        <f t="shared" si="8"/>
        <v>0.64248235294117639</v>
      </c>
      <c r="F15" s="39">
        <v>4200</v>
      </c>
      <c r="G15" s="39">
        <v>3800.63</v>
      </c>
      <c r="H15" s="39">
        <f t="shared" si="1"/>
        <v>399.36999999999989</v>
      </c>
      <c r="I15" s="28">
        <f t="shared" si="2"/>
        <v>0.90491190476190475</v>
      </c>
      <c r="J15" s="39">
        <v>1800</v>
      </c>
      <c r="K15" s="39"/>
      <c r="L15" s="39">
        <f t="shared" si="3"/>
        <v>1800</v>
      </c>
      <c r="M15" s="28">
        <f t="shared" si="9"/>
        <v>0</v>
      </c>
      <c r="N15" s="39">
        <v>3800</v>
      </c>
      <c r="O15" s="39">
        <v>2726</v>
      </c>
      <c r="P15" s="39">
        <f t="shared" si="4"/>
        <v>1074</v>
      </c>
      <c r="Q15" s="28">
        <f t="shared" si="5"/>
        <v>0.71736842105263154</v>
      </c>
      <c r="R15" s="39">
        <v>1000</v>
      </c>
      <c r="S15" s="39">
        <v>547</v>
      </c>
      <c r="T15" s="39">
        <f t="shared" si="6"/>
        <v>453</v>
      </c>
      <c r="U15" s="28">
        <f t="shared" si="7"/>
        <v>0.54700000000000004</v>
      </c>
      <c r="V15" s="39">
        <v>500</v>
      </c>
      <c r="W15" s="39"/>
      <c r="X15" s="80">
        <f t="shared" si="10"/>
        <v>500</v>
      </c>
      <c r="Y15" s="112">
        <f t="shared" si="11"/>
        <v>-8.5923217550274225E-2</v>
      </c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</row>
    <row r="16" spans="1:52" s="15" customFormat="1" ht="26.25" customHeight="1" x14ac:dyDescent="0.3">
      <c r="A16" s="27" t="s">
        <v>43</v>
      </c>
      <c r="B16" s="39">
        <v>44200</v>
      </c>
      <c r="C16" s="39"/>
      <c r="D16" s="39">
        <f t="shared" si="0"/>
        <v>44200</v>
      </c>
      <c r="E16" s="28"/>
      <c r="F16" s="39">
        <v>47000</v>
      </c>
      <c r="G16" s="39"/>
      <c r="H16" s="39">
        <f t="shared" si="1"/>
        <v>47000</v>
      </c>
      <c r="I16" s="28"/>
      <c r="J16" s="39">
        <v>42000</v>
      </c>
      <c r="K16" s="39"/>
      <c r="L16" s="39">
        <f t="shared" si="3"/>
        <v>42000</v>
      </c>
      <c r="M16" s="28"/>
      <c r="N16" s="39">
        <v>8599.02</v>
      </c>
      <c r="O16" s="39"/>
      <c r="P16" s="39">
        <f t="shared" si="4"/>
        <v>8599.02</v>
      </c>
      <c r="Q16" s="28"/>
      <c r="R16" s="39">
        <v>30000</v>
      </c>
      <c r="S16" s="39"/>
      <c r="T16" s="39">
        <f t="shared" si="6"/>
        <v>30000</v>
      </c>
      <c r="U16" s="28"/>
      <c r="V16" s="39">
        <v>50000</v>
      </c>
      <c r="W16" s="39"/>
      <c r="X16" s="80">
        <f t="shared" si="10"/>
        <v>50000</v>
      </c>
      <c r="Y16" s="112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</row>
    <row r="17" spans="1:52" s="15" customFormat="1" ht="26.25" customHeight="1" x14ac:dyDescent="0.3">
      <c r="A17" s="27" t="s">
        <v>44</v>
      </c>
      <c r="B17" s="39">
        <f>B3+B8+B12+B13+B14+B15+B16</f>
        <v>1877750</v>
      </c>
      <c r="C17" s="39">
        <f>C3+C8+C12+C13+C14+C15+C16</f>
        <v>1616764.64</v>
      </c>
      <c r="D17" s="39">
        <f>D3+D8+D12+D13+D14+D15+D16</f>
        <v>260985.36</v>
      </c>
      <c r="E17" s="28">
        <f t="shared" si="8"/>
        <v>0.86101165756889886</v>
      </c>
      <c r="F17" s="39">
        <f>F3+F8+F12+F13+F14+F15+F16</f>
        <v>1748779.9100000001</v>
      </c>
      <c r="G17" s="39">
        <f>G3+G8+G12+G13+G14+G15+G16</f>
        <v>1461356.5699999998</v>
      </c>
      <c r="H17" s="39">
        <f>H3+H8+H12+H13+H14+H15+H16</f>
        <v>287423.34000000003</v>
      </c>
      <c r="I17" s="28">
        <f t="shared" si="2"/>
        <v>0.83564350301805546</v>
      </c>
      <c r="J17" s="39">
        <f t="shared" ref="J17:P17" si="12">J3+J8+J12+J13+J14+J15+J16</f>
        <v>1652528</v>
      </c>
      <c r="K17" s="39">
        <f t="shared" si="12"/>
        <v>1464474.48</v>
      </c>
      <c r="L17" s="39">
        <f t="shared" si="12"/>
        <v>188053.52000000002</v>
      </c>
      <c r="M17" s="28">
        <f t="shared" si="9"/>
        <v>0.88620252122808207</v>
      </c>
      <c r="N17" s="39">
        <f t="shared" si="12"/>
        <v>1736311.52</v>
      </c>
      <c r="O17" s="39">
        <f t="shared" si="12"/>
        <v>1694431.21</v>
      </c>
      <c r="P17" s="39">
        <f t="shared" si="12"/>
        <v>41880.310000000012</v>
      </c>
      <c r="Q17" s="28">
        <f t="shared" si="5"/>
        <v>0.97587972577639748</v>
      </c>
      <c r="R17" s="39">
        <f>R3+R8+R12+R13+R14+R15+R16</f>
        <v>1817081.41</v>
      </c>
      <c r="S17" s="39">
        <f>S3+S8+S12+S13+S14+S15+S16</f>
        <v>1558355.28</v>
      </c>
      <c r="T17" s="39">
        <f>T3+T8+T12+T13+T14+T15+T16</f>
        <v>258726.12999999992</v>
      </c>
      <c r="U17" s="28">
        <f t="shared" si="7"/>
        <v>0.85761445327867847</v>
      </c>
      <c r="V17" s="39">
        <f>V3+V8+V12+V13+V14+V15+V16</f>
        <v>1699788.15</v>
      </c>
      <c r="W17" s="39">
        <f>W3+W8+W12+W13+W14+W15+W16</f>
        <v>0</v>
      </c>
      <c r="X17" s="80">
        <f t="shared" si="10"/>
        <v>1699788.15</v>
      </c>
      <c r="Y17" s="112">
        <f t="shared" si="11"/>
        <v>9.0757782782370316E-2</v>
      </c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</row>
    <row r="18" spans="1:52" s="15" customFormat="1" ht="26.25" customHeight="1" x14ac:dyDescent="0.3">
      <c r="A18" s="27" t="s">
        <v>45</v>
      </c>
      <c r="B18" s="39">
        <v>1134261.07</v>
      </c>
      <c r="C18" s="39">
        <v>44599.71</v>
      </c>
      <c r="D18" s="39">
        <v>1089661.3600000001</v>
      </c>
      <c r="E18" s="28">
        <f t="shared" si="8"/>
        <v>3.932049788149742E-2</v>
      </c>
      <c r="F18" s="39">
        <v>1464681.36</v>
      </c>
      <c r="G18" s="39">
        <v>66165.929999999993</v>
      </c>
      <c r="H18" s="39">
        <f>F18-G18</f>
        <v>1398515.4300000002</v>
      </c>
      <c r="I18" s="28">
        <f t="shared" si="2"/>
        <v>4.5174282821486847E-2</v>
      </c>
      <c r="J18" s="39">
        <v>1858145.31</v>
      </c>
      <c r="K18" s="39">
        <v>446205.58</v>
      </c>
      <c r="L18" s="39">
        <f>J18-K18</f>
        <v>1411939.73</v>
      </c>
      <c r="M18" s="28">
        <f t="shared" si="9"/>
        <v>0.2401349224943016</v>
      </c>
      <c r="N18" s="39">
        <v>1865238.02</v>
      </c>
      <c r="O18" s="39">
        <v>734523.24</v>
      </c>
      <c r="P18" s="39">
        <f>N18-O18</f>
        <v>1130714.78</v>
      </c>
      <c r="Q18" s="28">
        <f t="shared" si="5"/>
        <v>0.39379598320647569</v>
      </c>
      <c r="R18" s="39">
        <v>1978734.58</v>
      </c>
      <c r="S18" s="39">
        <v>40862.800000000003</v>
      </c>
      <c r="T18" s="39">
        <f>R18-S18</f>
        <v>1937871.78</v>
      </c>
      <c r="U18" s="28">
        <f t="shared" si="7"/>
        <v>2.0650975837294964E-2</v>
      </c>
      <c r="V18" s="39">
        <v>2222987.19</v>
      </c>
      <c r="W18" s="39"/>
      <c r="X18" s="80">
        <f t="shared" si="10"/>
        <v>2222987.19</v>
      </c>
      <c r="Y18" s="112">
        <f t="shared" si="11"/>
        <v>53.401244897559636</v>
      </c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</row>
    <row r="19" spans="1:52" s="15" customFormat="1" ht="26.25" customHeight="1" x14ac:dyDescent="0.3">
      <c r="A19" s="31" t="s">
        <v>46</v>
      </c>
      <c r="B19" s="40">
        <f>SUM(B17:B18)</f>
        <v>3012011.0700000003</v>
      </c>
      <c r="C19" s="40">
        <f>SUM(C17:C18)</f>
        <v>1661364.3499999999</v>
      </c>
      <c r="D19" s="40">
        <f>SUM(D17:D18)</f>
        <v>1350646.7200000002</v>
      </c>
      <c r="E19" s="100">
        <f t="shared" si="8"/>
        <v>0.55157976228819094</v>
      </c>
      <c r="F19" s="40">
        <f>SUM(F17:F18)</f>
        <v>3213461.2700000005</v>
      </c>
      <c r="G19" s="40">
        <f>SUM(G17:G18)</f>
        <v>1527522.4999999998</v>
      </c>
      <c r="H19" s="40">
        <f>SUM(H17:H18)</f>
        <v>1685938.7700000003</v>
      </c>
      <c r="I19" s="100">
        <f t="shared" si="2"/>
        <v>0.47535114683364443</v>
      </c>
      <c r="J19" s="40">
        <f t="shared" ref="J19:P19" si="13">SUM(J17:J18)</f>
        <v>3510673.31</v>
      </c>
      <c r="K19" s="40">
        <f t="shared" si="13"/>
        <v>1910680.06</v>
      </c>
      <c r="L19" s="40">
        <f t="shared" si="13"/>
        <v>1599993.25</v>
      </c>
      <c r="M19" s="100">
        <f t="shared" si="9"/>
        <v>0.54424889224454787</v>
      </c>
      <c r="N19" s="40">
        <f t="shared" si="13"/>
        <v>3601549.54</v>
      </c>
      <c r="O19" s="40">
        <f t="shared" si="13"/>
        <v>2428954.4500000002</v>
      </c>
      <c r="P19" s="40">
        <f t="shared" si="13"/>
        <v>1172595.0900000001</v>
      </c>
      <c r="Q19" s="100">
        <f t="shared" si="5"/>
        <v>0.67441928065218293</v>
      </c>
      <c r="R19" s="40">
        <f>SUM(R17:R18)</f>
        <v>3795815.99</v>
      </c>
      <c r="S19" s="40">
        <f>SUM(S17:S18)</f>
        <v>1599218.08</v>
      </c>
      <c r="T19" s="40">
        <f>SUM(T17:T18)</f>
        <v>2196597.91</v>
      </c>
      <c r="U19" s="100">
        <f t="shared" si="7"/>
        <v>0.42131074957614056</v>
      </c>
      <c r="V19" s="40">
        <f>SUM(V17:V18)</f>
        <v>3922775.34</v>
      </c>
      <c r="W19" s="40">
        <f>SUM(W17:W18)</f>
        <v>0</v>
      </c>
      <c r="X19" s="81">
        <f t="shared" si="10"/>
        <v>3922775.34</v>
      </c>
      <c r="Y19" s="113">
        <f t="shared" si="11"/>
        <v>1.4529333360213135</v>
      </c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</row>
    <row r="20" spans="1:52" s="15" customFormat="1" ht="26.25" customHeight="1" x14ac:dyDescent="0.3">
      <c r="A20" s="30" t="s">
        <v>12</v>
      </c>
      <c r="B20" s="41" t="s">
        <v>2</v>
      </c>
      <c r="C20" s="42" t="s">
        <v>0</v>
      </c>
      <c r="D20" s="42" t="s">
        <v>1</v>
      </c>
      <c r="E20" s="74" t="s">
        <v>29</v>
      </c>
      <c r="F20" s="41" t="s">
        <v>2</v>
      </c>
      <c r="G20" s="42" t="s">
        <v>0</v>
      </c>
      <c r="H20" s="42" t="s">
        <v>1</v>
      </c>
      <c r="I20" s="74" t="s">
        <v>29</v>
      </c>
      <c r="J20" s="41" t="s">
        <v>2</v>
      </c>
      <c r="K20" s="42" t="s">
        <v>0</v>
      </c>
      <c r="L20" s="42" t="s">
        <v>1</v>
      </c>
      <c r="M20" s="74" t="s">
        <v>29</v>
      </c>
      <c r="N20" s="41" t="s">
        <v>10</v>
      </c>
      <c r="O20" s="42" t="s">
        <v>0</v>
      </c>
      <c r="P20" s="42" t="s">
        <v>1</v>
      </c>
      <c r="Q20" s="74" t="s">
        <v>29</v>
      </c>
      <c r="R20" s="41" t="s">
        <v>10</v>
      </c>
      <c r="S20" s="42" t="s">
        <v>0</v>
      </c>
      <c r="T20" s="42" t="s">
        <v>1</v>
      </c>
      <c r="U20" s="19" t="s">
        <v>30</v>
      </c>
      <c r="V20" s="41" t="s">
        <v>11</v>
      </c>
      <c r="W20" s="42" t="s">
        <v>13</v>
      </c>
      <c r="X20" s="82" t="s">
        <v>26</v>
      </c>
      <c r="Y20" s="109" t="s">
        <v>75</v>
      </c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</row>
    <row r="21" spans="1:52" s="15" customFormat="1" ht="20.5" customHeight="1" x14ac:dyDescent="0.3">
      <c r="A21" s="24" t="s">
        <v>47</v>
      </c>
      <c r="B21" s="37">
        <v>113100</v>
      </c>
      <c r="C21" s="37">
        <v>146514.82999999999</v>
      </c>
      <c r="D21" s="45">
        <f t="shared" ref="D21:D31" si="14">B21-C21</f>
        <v>-33414.829999999987</v>
      </c>
      <c r="E21" s="23">
        <f t="shared" ref="E21:E31" si="15">C21/B21</f>
        <v>1.2954450044208663</v>
      </c>
      <c r="F21" s="37">
        <v>132000</v>
      </c>
      <c r="G21" s="37">
        <v>138575.20000000001</v>
      </c>
      <c r="H21" s="45">
        <f t="shared" ref="H21:H27" si="16">F21-G21</f>
        <v>-6575.2000000000116</v>
      </c>
      <c r="I21" s="23">
        <v>104</v>
      </c>
      <c r="J21" s="37">
        <v>124900</v>
      </c>
      <c r="K21" s="37">
        <v>148417.84</v>
      </c>
      <c r="L21" s="45">
        <f t="shared" ref="L21:L31" si="17">J21-K21</f>
        <v>-23517.839999999997</v>
      </c>
      <c r="M21" s="23">
        <f t="shared" ref="M21:M31" si="18">K21/J21</f>
        <v>1.1882933546837469</v>
      </c>
      <c r="N21" s="37">
        <v>138300</v>
      </c>
      <c r="O21" s="37">
        <v>141691</v>
      </c>
      <c r="P21" s="45">
        <f t="shared" ref="P21:P31" si="19">N21-O21</f>
        <v>-3391</v>
      </c>
      <c r="Q21" s="23">
        <f t="shared" ref="Q21:Q29" si="20">O21/N21</f>
        <v>1.0245191612436733</v>
      </c>
      <c r="R21" s="37">
        <v>84300</v>
      </c>
      <c r="S21" s="37">
        <v>137781.37</v>
      </c>
      <c r="T21" s="45">
        <f t="shared" ref="T21:T31" si="21">R21-S21</f>
        <v>-53481.369999999995</v>
      </c>
      <c r="U21" s="23">
        <f t="shared" ref="U21:U29" si="22">S21/R21</f>
        <v>1.6344172004744959</v>
      </c>
      <c r="V21" s="37">
        <v>45900</v>
      </c>
      <c r="W21" s="37"/>
      <c r="X21" s="77">
        <f t="shared" ref="X21:X31" si="23">V21+W21</f>
        <v>45900</v>
      </c>
      <c r="Y21" s="114">
        <f t="shared" si="11"/>
        <v>-0.66686352443730235</v>
      </c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</row>
    <row r="22" spans="1:52" s="15" customFormat="1" ht="13" customHeight="1" x14ac:dyDescent="0.3">
      <c r="A22" s="24" t="s">
        <v>16</v>
      </c>
      <c r="B22" s="37">
        <v>1068840</v>
      </c>
      <c r="C22" s="37">
        <v>1145115.3600000001</v>
      </c>
      <c r="D22" s="45">
        <f t="shared" si="14"/>
        <v>-76275.360000000102</v>
      </c>
      <c r="E22" s="23">
        <f t="shared" si="15"/>
        <v>1.0713627484001349</v>
      </c>
      <c r="F22" s="37">
        <v>1122064</v>
      </c>
      <c r="G22" s="37">
        <v>1128836.08</v>
      </c>
      <c r="H22" s="45">
        <f t="shared" si="16"/>
        <v>-6772.0800000000745</v>
      </c>
      <c r="I22" s="23">
        <f t="shared" ref="I22:I29" si="24">G22/F22</f>
        <v>1.0060353776611672</v>
      </c>
      <c r="J22" s="37">
        <v>1124780</v>
      </c>
      <c r="K22" s="37">
        <v>1240533.01</v>
      </c>
      <c r="L22" s="45">
        <f t="shared" si="17"/>
        <v>-115753.01000000001</v>
      </c>
      <c r="M22" s="23">
        <f t="shared" si="18"/>
        <v>1.1029116893970377</v>
      </c>
      <c r="N22" s="37">
        <v>1165256</v>
      </c>
      <c r="O22" s="37">
        <v>1212246.9099999999</v>
      </c>
      <c r="P22" s="45">
        <f t="shared" si="19"/>
        <v>-46990.909999999916</v>
      </c>
      <c r="Q22" s="23">
        <f t="shared" si="20"/>
        <v>1.0403266835785441</v>
      </c>
      <c r="R22" s="37">
        <v>1199500</v>
      </c>
      <c r="S22" s="37">
        <v>1278402.1100000001</v>
      </c>
      <c r="T22" s="45">
        <f t="shared" si="21"/>
        <v>-78902.110000000102</v>
      </c>
      <c r="U22" s="23">
        <f t="shared" si="22"/>
        <v>1.0657791663192997</v>
      </c>
      <c r="V22" s="37">
        <v>1139368</v>
      </c>
      <c r="W22" s="37"/>
      <c r="X22" s="77">
        <f t="shared" si="23"/>
        <v>1139368</v>
      </c>
      <c r="Y22" s="115">
        <f t="shared" si="11"/>
        <v>-0.1087561643652169</v>
      </c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</row>
    <row r="23" spans="1:52" s="15" customFormat="1" ht="13" customHeight="1" x14ac:dyDescent="0.3">
      <c r="A23" s="24" t="s">
        <v>48</v>
      </c>
      <c r="B23" s="37">
        <v>434000</v>
      </c>
      <c r="C23" s="37">
        <v>481494.84</v>
      </c>
      <c r="D23" s="45">
        <f t="shared" si="14"/>
        <v>-47494.840000000026</v>
      </c>
      <c r="E23" s="23">
        <f t="shared" si="15"/>
        <v>1.1094351152073734</v>
      </c>
      <c r="F23" s="37">
        <v>450802</v>
      </c>
      <c r="G23" s="37">
        <v>420683.57</v>
      </c>
      <c r="H23" s="45">
        <f t="shared" si="16"/>
        <v>30118.429999999993</v>
      </c>
      <c r="I23" s="23">
        <f t="shared" si="24"/>
        <v>0.93318922719952446</v>
      </c>
      <c r="J23" s="37">
        <v>413840</v>
      </c>
      <c r="K23" s="37">
        <v>475278.07</v>
      </c>
      <c r="L23" s="45">
        <f t="shared" si="17"/>
        <v>-61438.070000000007</v>
      </c>
      <c r="M23" s="23">
        <f t="shared" si="18"/>
        <v>1.1484585105354728</v>
      </c>
      <c r="N23" s="37">
        <v>411229</v>
      </c>
      <c r="O23" s="37">
        <v>441149</v>
      </c>
      <c r="P23" s="45">
        <f t="shared" si="19"/>
        <v>-29920</v>
      </c>
      <c r="Q23" s="23">
        <f t="shared" si="20"/>
        <v>1.0727575146694421</v>
      </c>
      <c r="R23" s="37">
        <v>434080</v>
      </c>
      <c r="S23" s="37">
        <v>623073.4</v>
      </c>
      <c r="T23" s="45">
        <f t="shared" si="21"/>
        <v>-188993.40000000002</v>
      </c>
      <c r="U23" s="23">
        <f t="shared" si="22"/>
        <v>1.4353884076667895</v>
      </c>
      <c r="V23" s="37">
        <v>614779</v>
      </c>
      <c r="W23" s="37"/>
      <c r="X23" s="77">
        <f t="shared" si="23"/>
        <v>614779</v>
      </c>
      <c r="Y23" s="115">
        <f t="shared" si="11"/>
        <v>-1.331207527074663E-2</v>
      </c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</row>
    <row r="24" spans="1:52" s="15" customFormat="1" ht="13" customHeight="1" x14ac:dyDescent="0.3">
      <c r="A24" s="24" t="s">
        <v>49</v>
      </c>
      <c r="B24" s="37">
        <v>176000</v>
      </c>
      <c r="C24" s="37">
        <v>189714.6</v>
      </c>
      <c r="D24" s="45">
        <f t="shared" si="14"/>
        <v>-13714.600000000006</v>
      </c>
      <c r="E24" s="23">
        <f t="shared" si="15"/>
        <v>1.0779238636363637</v>
      </c>
      <c r="F24" s="37">
        <v>100000</v>
      </c>
      <c r="G24" s="37">
        <v>97941.54</v>
      </c>
      <c r="H24" s="45">
        <f t="shared" si="16"/>
        <v>2058.4600000000064</v>
      </c>
      <c r="I24" s="23">
        <f t="shared" si="24"/>
        <v>0.97941539999999994</v>
      </c>
      <c r="J24" s="37">
        <v>82900</v>
      </c>
      <c r="K24" s="37">
        <v>93078.6</v>
      </c>
      <c r="L24" s="45">
        <f t="shared" si="17"/>
        <v>-10178.600000000006</v>
      </c>
      <c r="M24" s="23">
        <f t="shared" si="18"/>
        <v>1.1227816646562123</v>
      </c>
      <c r="N24" s="37">
        <v>82000</v>
      </c>
      <c r="O24" s="37">
        <v>80771.73</v>
      </c>
      <c r="P24" s="45">
        <f t="shared" si="19"/>
        <v>1228.2700000000041</v>
      </c>
      <c r="Q24" s="23">
        <f t="shared" si="20"/>
        <v>0.98502109756097556</v>
      </c>
      <c r="R24" s="37">
        <v>97000</v>
      </c>
      <c r="S24" s="37">
        <v>115088.9</v>
      </c>
      <c r="T24" s="45">
        <f t="shared" si="21"/>
        <v>-18088.899999999994</v>
      </c>
      <c r="U24" s="23">
        <f t="shared" si="22"/>
        <v>1.1864835051546392</v>
      </c>
      <c r="V24" s="37">
        <v>62000</v>
      </c>
      <c r="W24" s="37"/>
      <c r="X24" s="77">
        <f t="shared" si="23"/>
        <v>62000</v>
      </c>
      <c r="Y24" s="115">
        <f t="shared" si="11"/>
        <v>-0.46128601455049095</v>
      </c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</row>
    <row r="25" spans="1:52" s="15" customFormat="1" ht="13" customHeight="1" x14ac:dyDescent="0.3">
      <c r="A25" s="24" t="s">
        <v>50</v>
      </c>
      <c r="B25" s="37"/>
      <c r="C25" s="37">
        <v>2.66</v>
      </c>
      <c r="D25" s="45">
        <f t="shared" si="14"/>
        <v>-2.66</v>
      </c>
      <c r="E25" s="23"/>
      <c r="F25" s="37">
        <v>2</v>
      </c>
      <c r="G25" s="37">
        <v>2.2799999999999998</v>
      </c>
      <c r="H25" s="45">
        <f t="shared" si="16"/>
        <v>-0.2799999999999998</v>
      </c>
      <c r="I25" s="23"/>
      <c r="J25" s="37">
        <v>2</v>
      </c>
      <c r="K25" s="37">
        <v>1.44</v>
      </c>
      <c r="L25" s="45">
        <f t="shared" si="17"/>
        <v>0.56000000000000005</v>
      </c>
      <c r="M25" s="23"/>
      <c r="N25" s="37">
        <v>2</v>
      </c>
      <c r="O25" s="37">
        <v>2.0499999999999998</v>
      </c>
      <c r="P25" s="45">
        <f t="shared" si="19"/>
        <v>-4.9999999999999822E-2</v>
      </c>
      <c r="Q25" s="23"/>
      <c r="R25" s="37">
        <v>2</v>
      </c>
      <c r="S25" s="37">
        <v>1.75</v>
      </c>
      <c r="T25" s="45">
        <f t="shared" si="21"/>
        <v>0.25</v>
      </c>
      <c r="U25" s="23"/>
      <c r="V25" s="37"/>
      <c r="W25" s="37"/>
      <c r="X25" s="77">
        <f t="shared" si="23"/>
        <v>0</v>
      </c>
      <c r="Y25" s="115">
        <f t="shared" si="11"/>
        <v>-1</v>
      </c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</row>
    <row r="26" spans="1:52" s="15" customFormat="1" ht="13" customHeight="1" x14ac:dyDescent="0.3">
      <c r="A26" s="24" t="s">
        <v>17</v>
      </c>
      <c r="B26" s="37">
        <v>10000</v>
      </c>
      <c r="C26" s="37">
        <v>6068</v>
      </c>
      <c r="D26" s="45">
        <f t="shared" si="14"/>
        <v>3932</v>
      </c>
      <c r="E26" s="23">
        <f t="shared" si="15"/>
        <v>0.60680000000000001</v>
      </c>
      <c r="F26" s="37"/>
      <c r="G26" s="37">
        <v>54687.19</v>
      </c>
      <c r="H26" s="45">
        <f t="shared" si="16"/>
        <v>-54687.19</v>
      </c>
      <c r="I26" s="23"/>
      <c r="J26" s="37"/>
      <c r="K26" s="37">
        <v>358372.14</v>
      </c>
      <c r="L26" s="45">
        <f t="shared" si="17"/>
        <v>-358372.14</v>
      </c>
      <c r="M26" s="23"/>
      <c r="N26" s="37">
        <v>7000</v>
      </c>
      <c r="O26" s="37">
        <v>720271.6</v>
      </c>
      <c r="P26" s="45">
        <f t="shared" si="19"/>
        <v>-713271.6</v>
      </c>
      <c r="Q26" s="23">
        <f t="shared" si="20"/>
        <v>102.89594285714286</v>
      </c>
      <c r="R26" s="37">
        <v>2500</v>
      </c>
      <c r="S26" s="37">
        <v>7279.28</v>
      </c>
      <c r="T26" s="45">
        <f t="shared" si="21"/>
        <v>-4779.28</v>
      </c>
      <c r="U26" s="23"/>
      <c r="V26" s="37">
        <v>12000</v>
      </c>
      <c r="W26" s="37"/>
      <c r="X26" s="77">
        <f t="shared" si="23"/>
        <v>12000</v>
      </c>
      <c r="Y26" s="115">
        <f t="shared" si="11"/>
        <v>0.64851468826587255</v>
      </c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</row>
    <row r="27" spans="1:52" s="15" customFormat="1" ht="13" customHeight="1" x14ac:dyDescent="0.3">
      <c r="A27" s="24" t="s">
        <v>18</v>
      </c>
      <c r="B27" s="37">
        <v>3000</v>
      </c>
      <c r="C27" s="37">
        <v>29163.95</v>
      </c>
      <c r="D27" s="45">
        <f t="shared" si="14"/>
        <v>-26163.95</v>
      </c>
      <c r="E27" s="23">
        <f t="shared" si="15"/>
        <v>9.7213166666666666</v>
      </c>
      <c r="F27" s="37">
        <v>10000</v>
      </c>
      <c r="G27" s="37">
        <v>22483.040000000001</v>
      </c>
      <c r="H27" s="45">
        <f t="shared" si="16"/>
        <v>-12483.04</v>
      </c>
      <c r="I27" s="23">
        <f t="shared" si="24"/>
        <v>2.2483040000000001</v>
      </c>
      <c r="J27" s="37">
        <v>8000</v>
      </c>
      <c r="K27" s="37">
        <v>23835.59</v>
      </c>
      <c r="L27" s="45">
        <f t="shared" si="17"/>
        <v>-15835.59</v>
      </c>
      <c r="M27" s="23">
        <f t="shared" si="18"/>
        <v>2.97944875</v>
      </c>
      <c r="N27" s="37">
        <v>3800</v>
      </c>
      <c r="O27" s="37">
        <v>9093.61</v>
      </c>
      <c r="P27" s="45">
        <f t="shared" si="19"/>
        <v>-5293.6100000000006</v>
      </c>
      <c r="Q27" s="23">
        <f t="shared" si="20"/>
        <v>2.393055263157895</v>
      </c>
      <c r="R27" s="37">
        <v>8200</v>
      </c>
      <c r="S27" s="37">
        <v>6885.62</v>
      </c>
      <c r="T27" s="45">
        <f t="shared" si="21"/>
        <v>1314.38</v>
      </c>
      <c r="U27" s="23">
        <f t="shared" si="22"/>
        <v>0.83970975609756093</v>
      </c>
      <c r="V27" s="37">
        <v>9200</v>
      </c>
      <c r="W27" s="37"/>
      <c r="X27" s="77">
        <f t="shared" si="23"/>
        <v>9200</v>
      </c>
      <c r="Y27" s="115">
        <f t="shared" si="11"/>
        <v>0.33611788045230495</v>
      </c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</row>
    <row r="28" spans="1:52" s="15" customFormat="1" ht="13" customHeight="1" x14ac:dyDescent="0.3">
      <c r="A28" s="49" t="s">
        <v>19</v>
      </c>
      <c r="B28" s="50">
        <v>1207071.07</v>
      </c>
      <c r="C28" s="50">
        <v>1207071.07</v>
      </c>
      <c r="D28" s="51"/>
      <c r="E28" s="48">
        <f t="shared" si="15"/>
        <v>1</v>
      </c>
      <c r="F28" s="50">
        <v>1398593.27</v>
      </c>
      <c r="G28" s="50">
        <v>1398593.27</v>
      </c>
      <c r="H28" s="51"/>
      <c r="I28" s="48">
        <f t="shared" si="24"/>
        <v>1</v>
      </c>
      <c r="J28" s="50">
        <v>1756251.31</v>
      </c>
      <c r="K28" s="50">
        <v>1756251.31</v>
      </c>
      <c r="L28" s="51"/>
      <c r="M28" s="48">
        <f t="shared" si="18"/>
        <v>1</v>
      </c>
      <c r="N28" s="50">
        <v>1793962.54</v>
      </c>
      <c r="O28" s="50">
        <v>1793962.54</v>
      </c>
      <c r="P28" s="51">
        <f t="shared" si="19"/>
        <v>0</v>
      </c>
      <c r="Q28" s="48">
        <f t="shared" si="20"/>
        <v>1</v>
      </c>
      <c r="R28" s="50">
        <v>1970233.99</v>
      </c>
      <c r="S28" s="50">
        <v>1970233.99</v>
      </c>
      <c r="T28" s="51">
        <f t="shared" si="21"/>
        <v>0</v>
      </c>
      <c r="U28" s="48">
        <f t="shared" si="22"/>
        <v>1</v>
      </c>
      <c r="V28" s="50">
        <v>2039528.34</v>
      </c>
      <c r="W28" s="50"/>
      <c r="X28" s="83">
        <f t="shared" si="23"/>
        <v>2039528.34</v>
      </c>
      <c r="Y28" s="116">
        <f t="shared" si="11"/>
        <v>3.517061950596035E-2</v>
      </c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</row>
    <row r="29" spans="1:52" s="107" customFormat="1" ht="26.25" customHeight="1" x14ac:dyDescent="0.3">
      <c r="A29" s="52" t="s">
        <v>51</v>
      </c>
      <c r="B29" s="53">
        <f>SUM(B21:B28)</f>
        <v>3012011.0700000003</v>
      </c>
      <c r="C29" s="53">
        <f>SUM(C21:C28)</f>
        <v>3205145.3100000005</v>
      </c>
      <c r="D29" s="54">
        <f>SUM(D21:D28)</f>
        <v>-193134.24000000014</v>
      </c>
      <c r="E29" s="105">
        <f t="shared" si="15"/>
        <v>1.0641213579603479</v>
      </c>
      <c r="F29" s="53">
        <f>SUM(F21:F28)</f>
        <v>3213461.27</v>
      </c>
      <c r="G29" s="53">
        <f>SUM(G21:G28)</f>
        <v>3261802.17</v>
      </c>
      <c r="H29" s="54">
        <f>SUM(H21:H28)</f>
        <v>-48340.900000000089</v>
      </c>
      <c r="I29" s="105">
        <f t="shared" si="24"/>
        <v>1.0150432496110338</v>
      </c>
      <c r="J29" s="53">
        <f>SUM(J21:J28)</f>
        <v>3510673.31</v>
      </c>
      <c r="K29" s="53">
        <f>SUM(K21:K28)</f>
        <v>4095768</v>
      </c>
      <c r="L29" s="54">
        <f>SUM(L21:L28)</f>
        <v>-585094.69000000006</v>
      </c>
      <c r="M29" s="105">
        <f t="shared" si="18"/>
        <v>1.1666616737972695</v>
      </c>
      <c r="N29" s="53">
        <f>SUM(N21:N28)</f>
        <v>3601549.54</v>
      </c>
      <c r="O29" s="53">
        <f>SUM(O21:O28)</f>
        <v>4399188.4399999995</v>
      </c>
      <c r="P29" s="54">
        <f>SUM(P21:P28)</f>
        <v>-797638.89999999991</v>
      </c>
      <c r="Q29" s="105">
        <f t="shared" si="20"/>
        <v>1.2214710338261789</v>
      </c>
      <c r="R29" s="53">
        <f>SUM(R21:R28)</f>
        <v>3795815.99</v>
      </c>
      <c r="S29" s="53">
        <f>SUM(S21:S28)</f>
        <v>4138746.42</v>
      </c>
      <c r="T29" s="54">
        <f>SUM(T21:T28)</f>
        <v>-342930.43000000017</v>
      </c>
      <c r="U29" s="105">
        <f t="shared" si="22"/>
        <v>1.0903443240935395</v>
      </c>
      <c r="V29" s="53">
        <f>SUM(V21:V28)</f>
        <v>3922775.34</v>
      </c>
      <c r="W29" s="53">
        <f>SUM(W21:W28)</f>
        <v>0</v>
      </c>
      <c r="X29" s="84">
        <f>SUM(X21:X28)</f>
        <v>3922775.34</v>
      </c>
      <c r="Y29" s="117">
        <f t="shared" si="11"/>
        <v>-5.2182728315111435E-2</v>
      </c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106"/>
      <c r="AK29" s="106"/>
      <c r="AL29" s="106"/>
      <c r="AM29" s="106"/>
      <c r="AN29" s="106"/>
      <c r="AO29" s="106"/>
      <c r="AP29" s="106"/>
      <c r="AQ29" s="106"/>
      <c r="AR29" s="106"/>
      <c r="AS29" s="106"/>
      <c r="AT29" s="106"/>
      <c r="AU29" s="106"/>
      <c r="AV29" s="106"/>
      <c r="AW29" s="106"/>
      <c r="AX29" s="106"/>
      <c r="AY29" s="106"/>
      <c r="AZ29" s="106"/>
    </row>
    <row r="30" spans="1:52" s="15" customFormat="1" ht="26.25" customHeight="1" x14ac:dyDescent="0.3">
      <c r="A30" s="52" t="s">
        <v>52</v>
      </c>
      <c r="B30" s="53"/>
      <c r="C30" s="53">
        <v>6623.44</v>
      </c>
      <c r="D30" s="54">
        <f t="shared" si="14"/>
        <v>-6623.44</v>
      </c>
      <c r="E30" s="55"/>
      <c r="F30" s="53"/>
      <c r="G30" s="53">
        <v>21971.64</v>
      </c>
      <c r="H30" s="54">
        <v>-21971.64</v>
      </c>
      <c r="I30" s="55">
        <v>0</v>
      </c>
      <c r="J30" s="53"/>
      <c r="K30" s="53">
        <v>64473.01</v>
      </c>
      <c r="L30" s="54">
        <f t="shared" si="17"/>
        <v>-64473.01</v>
      </c>
      <c r="M30" s="55"/>
      <c r="N30" s="53"/>
      <c r="O30" s="53"/>
      <c r="P30" s="54">
        <f t="shared" si="19"/>
        <v>0</v>
      </c>
      <c r="Q30" s="55">
        <v>0</v>
      </c>
      <c r="R30" s="53"/>
      <c r="S30" s="53"/>
      <c r="T30" s="54">
        <f t="shared" si="21"/>
        <v>0</v>
      </c>
      <c r="U30" s="55">
        <v>0</v>
      </c>
      <c r="V30" s="53"/>
      <c r="W30" s="53"/>
      <c r="X30" s="84">
        <f t="shared" si="23"/>
        <v>0</v>
      </c>
      <c r="Y30" s="112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</row>
    <row r="31" spans="1:52" s="103" customFormat="1" ht="26.25" customHeight="1" x14ac:dyDescent="0.3">
      <c r="A31" s="56" t="s">
        <v>53</v>
      </c>
      <c r="B31" s="57">
        <f>B30+B29</f>
        <v>3012011.0700000003</v>
      </c>
      <c r="C31" s="57">
        <f>C30+C29</f>
        <v>3211768.7500000005</v>
      </c>
      <c r="D31" s="58">
        <f t="shared" si="14"/>
        <v>-199757.68000000017</v>
      </c>
      <c r="E31" s="101">
        <f t="shared" si="15"/>
        <v>1.0663203671426082</v>
      </c>
      <c r="F31" s="57">
        <f>F30+F29</f>
        <v>3213461.27</v>
      </c>
      <c r="G31" s="57">
        <f>G30+G29</f>
        <v>3283773.81</v>
      </c>
      <c r="H31" s="58">
        <f>H30+H29</f>
        <v>-70312.540000000095</v>
      </c>
      <c r="I31" s="101">
        <f t="shared" ref="I31" si="25">G31/F31</f>
        <v>1.021880624688531</v>
      </c>
      <c r="J31" s="57">
        <f>J30+J29</f>
        <v>3510673.31</v>
      </c>
      <c r="K31" s="57">
        <f>K30+K29</f>
        <v>4160241.01</v>
      </c>
      <c r="L31" s="58">
        <f t="shared" si="17"/>
        <v>-649567.69999999972</v>
      </c>
      <c r="M31" s="101">
        <f t="shared" si="18"/>
        <v>1.1850265298538984</v>
      </c>
      <c r="N31" s="57">
        <f>N30+N29</f>
        <v>3601549.54</v>
      </c>
      <c r="O31" s="57">
        <f>O30+O29</f>
        <v>4399188.4399999995</v>
      </c>
      <c r="P31" s="58">
        <f t="shared" si="19"/>
        <v>-797638.89999999944</v>
      </c>
      <c r="Q31" s="101">
        <f t="shared" ref="Q31" si="26">O31/N31</f>
        <v>1.2214710338261789</v>
      </c>
      <c r="R31" s="62">
        <f>R30+R29</f>
        <v>3795815.99</v>
      </c>
      <c r="S31" s="62">
        <f>S30+S29</f>
        <v>4138746.42</v>
      </c>
      <c r="T31" s="63">
        <f t="shared" si="21"/>
        <v>-342930.4299999997</v>
      </c>
      <c r="U31" s="101">
        <f t="shared" ref="U31" si="27">S31/R31</f>
        <v>1.0903443240935395</v>
      </c>
      <c r="V31" s="62">
        <f>V30+V29</f>
        <v>3922775.34</v>
      </c>
      <c r="W31" s="64">
        <f>W30+W29</f>
        <v>0</v>
      </c>
      <c r="X31" s="85">
        <f t="shared" si="23"/>
        <v>3922775.34</v>
      </c>
      <c r="Y31" s="118">
        <f t="shared" si="11"/>
        <v>-5.2182728315111435E-2</v>
      </c>
      <c r="Z31" s="102"/>
      <c r="AA31" s="102"/>
      <c r="AB31" s="102"/>
      <c r="AC31" s="102"/>
      <c r="AD31" s="102"/>
      <c r="AE31" s="102"/>
      <c r="AF31" s="102"/>
      <c r="AG31" s="102"/>
      <c r="AH31" s="102"/>
      <c r="AI31" s="102"/>
      <c r="AJ31" s="102"/>
      <c r="AK31" s="102"/>
      <c r="AL31" s="102"/>
      <c r="AM31" s="102"/>
      <c r="AN31" s="102"/>
      <c r="AO31" s="102"/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</row>
    <row r="32" spans="1:52" s="103" customFormat="1" ht="26.25" customHeight="1" x14ac:dyDescent="0.3">
      <c r="A32" s="32" t="s">
        <v>54</v>
      </c>
      <c r="B32" s="43"/>
      <c r="C32" s="43">
        <f>C31-C19</f>
        <v>1550404.4000000006</v>
      </c>
      <c r="D32" s="60">
        <f>D31-D19</f>
        <v>-1550404.4000000004</v>
      </c>
      <c r="E32" s="104"/>
      <c r="F32" s="43"/>
      <c r="G32" s="43">
        <f>G31-G19</f>
        <v>1756251.3100000003</v>
      </c>
      <c r="H32" s="60">
        <f>H31-H19</f>
        <v>-1756251.3100000003</v>
      </c>
      <c r="I32" s="104">
        <v>0</v>
      </c>
      <c r="J32" s="43"/>
      <c r="K32" s="43">
        <f>K31-K19</f>
        <v>2249560.9499999997</v>
      </c>
      <c r="L32" s="60">
        <f>L31-L19</f>
        <v>-2249560.9499999997</v>
      </c>
      <c r="M32" s="104"/>
      <c r="N32" s="43"/>
      <c r="O32" s="43">
        <f>O31-O19</f>
        <v>1970233.9899999993</v>
      </c>
      <c r="P32" s="60">
        <f>P31-P19</f>
        <v>-1970233.9899999995</v>
      </c>
      <c r="Q32" s="101">
        <v>0</v>
      </c>
      <c r="R32" s="57"/>
      <c r="S32" s="57">
        <f>S31-S19</f>
        <v>2539528.34</v>
      </c>
      <c r="T32" s="61">
        <f>T31-T19</f>
        <v>-2539528.34</v>
      </c>
      <c r="U32" s="101">
        <v>0</v>
      </c>
      <c r="V32" s="57"/>
      <c r="W32" s="57">
        <f>W31-W19</f>
        <v>0</v>
      </c>
      <c r="X32" s="86">
        <f>X31-X19</f>
        <v>0</v>
      </c>
      <c r="Y32" s="118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</row>
    <row r="33" spans="1:52" s="18" customFormat="1" ht="33.75" customHeight="1" x14ac:dyDescent="0.3">
      <c r="A33" s="30" t="s">
        <v>55</v>
      </c>
      <c r="B33" s="16" t="s">
        <v>5</v>
      </c>
      <c r="C33" s="16" t="s">
        <v>6</v>
      </c>
      <c r="D33" s="16" t="s">
        <v>7</v>
      </c>
      <c r="E33" s="73" t="s">
        <v>20</v>
      </c>
      <c r="F33" s="16" t="s">
        <v>10</v>
      </c>
      <c r="G33" s="16" t="s">
        <v>6</v>
      </c>
      <c r="H33" s="16" t="s">
        <v>7</v>
      </c>
      <c r="I33" s="73" t="s">
        <v>20</v>
      </c>
      <c r="J33" s="29" t="s">
        <v>5</v>
      </c>
      <c r="K33" s="16" t="s">
        <v>6</v>
      </c>
      <c r="L33" s="16" t="s">
        <v>7</v>
      </c>
      <c r="M33" s="73" t="s">
        <v>20</v>
      </c>
      <c r="N33" s="16" t="s">
        <v>10</v>
      </c>
      <c r="O33" s="16" t="s">
        <v>0</v>
      </c>
      <c r="P33" s="16" t="s">
        <v>1</v>
      </c>
      <c r="Q33" s="13" t="s">
        <v>20</v>
      </c>
      <c r="R33" s="16" t="s">
        <v>10</v>
      </c>
      <c r="S33" s="16" t="s">
        <v>0</v>
      </c>
      <c r="T33" s="16" t="s">
        <v>1</v>
      </c>
      <c r="U33" s="13" t="s">
        <v>20</v>
      </c>
      <c r="V33" s="16" t="s">
        <v>11</v>
      </c>
      <c r="W33" s="16" t="s">
        <v>13</v>
      </c>
      <c r="X33" s="75" t="s">
        <v>26</v>
      </c>
      <c r="Y33" s="109" t="s">
        <v>75</v>
      </c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</row>
    <row r="34" spans="1:52" ht="13" customHeight="1" x14ac:dyDescent="0.3">
      <c r="A34" s="6" t="s">
        <v>56</v>
      </c>
      <c r="B34" s="54"/>
      <c r="C34" s="54"/>
      <c r="D34" s="54"/>
      <c r="E34" s="9"/>
      <c r="F34" s="54">
        <v>25652.23</v>
      </c>
      <c r="G34" s="54">
        <v>25352.23</v>
      </c>
      <c r="H34" s="54">
        <f>F34-G34</f>
        <v>300</v>
      </c>
      <c r="I34" s="9"/>
      <c r="J34" s="54">
        <v>552340.35</v>
      </c>
      <c r="K34" s="54">
        <v>552340.35</v>
      </c>
      <c r="L34" s="54">
        <f>J34-K34</f>
        <v>0</v>
      </c>
      <c r="M34" s="9"/>
      <c r="N34" s="54"/>
      <c r="O34" s="54"/>
      <c r="P34" s="54">
        <f>N34-O34</f>
        <v>0</v>
      </c>
      <c r="Q34" s="9"/>
      <c r="R34" s="54"/>
      <c r="S34" s="54"/>
      <c r="T34" s="54">
        <f>R34-S34</f>
        <v>0</v>
      </c>
      <c r="U34" s="9"/>
      <c r="V34" s="54">
        <v>178924.67</v>
      </c>
      <c r="W34" s="54"/>
      <c r="X34" s="84">
        <f t="shared" ref="X34:X44" si="28">V34+W34</f>
        <v>178924.67</v>
      </c>
      <c r="Y34" s="112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</row>
    <row r="35" spans="1:52" ht="13" customHeight="1" x14ac:dyDescent="0.3">
      <c r="A35" s="6" t="s">
        <v>57</v>
      </c>
      <c r="B35" s="65">
        <v>10000</v>
      </c>
      <c r="C35" s="70"/>
      <c r="D35" s="68">
        <f>B35-C35</f>
        <v>10000</v>
      </c>
      <c r="E35" s="67">
        <f>C35/B35</f>
        <v>0</v>
      </c>
      <c r="F35" s="68">
        <v>34980</v>
      </c>
      <c r="G35" s="68"/>
      <c r="H35" s="68">
        <f t="shared" ref="H35:H44" si="29">F35-G35</f>
        <v>34980</v>
      </c>
      <c r="I35" s="67">
        <f>G35/F35</f>
        <v>0</v>
      </c>
      <c r="J35" s="68">
        <v>50000</v>
      </c>
      <c r="K35" s="68"/>
      <c r="L35" s="68">
        <f>J35-K35</f>
        <v>50000</v>
      </c>
      <c r="M35" s="10">
        <f t="shared" ref="M35:M45" si="30">K35/J35</f>
        <v>0</v>
      </c>
      <c r="N35" s="68"/>
      <c r="O35" s="68"/>
      <c r="P35" s="68">
        <f>N35-O35</f>
        <v>0</v>
      </c>
      <c r="Q35" s="10"/>
      <c r="R35" s="68">
        <v>50000</v>
      </c>
      <c r="S35" s="68"/>
      <c r="T35" s="68">
        <f>R35-S35</f>
        <v>50000</v>
      </c>
      <c r="U35" s="10">
        <f t="shared" ref="U35:U43" si="31">S35/R35</f>
        <v>0</v>
      </c>
      <c r="V35" s="68">
        <v>30000</v>
      </c>
      <c r="W35" s="68"/>
      <c r="X35" s="68">
        <f t="shared" si="28"/>
        <v>30000</v>
      </c>
      <c r="Y35" s="112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</row>
    <row r="36" spans="1:52" ht="13" customHeight="1" x14ac:dyDescent="0.3">
      <c r="A36" s="6" t="s">
        <v>58</v>
      </c>
      <c r="B36" s="65"/>
      <c r="C36" s="70"/>
      <c r="D36" s="68">
        <f>B36-C36</f>
        <v>0</v>
      </c>
      <c r="E36" s="67"/>
      <c r="F36" s="68"/>
      <c r="G36" s="68"/>
      <c r="H36" s="68">
        <f t="shared" si="29"/>
        <v>0</v>
      </c>
      <c r="I36" s="67"/>
      <c r="J36" s="68">
        <v>175259</v>
      </c>
      <c r="K36" s="68">
        <v>175259</v>
      </c>
      <c r="L36" s="68">
        <f>J36-K36</f>
        <v>0</v>
      </c>
      <c r="M36" s="10">
        <f t="shared" si="30"/>
        <v>1</v>
      </c>
      <c r="N36" s="68">
        <v>175259</v>
      </c>
      <c r="O36" s="68">
        <v>175259</v>
      </c>
      <c r="P36" s="68">
        <f>N36-O36</f>
        <v>0</v>
      </c>
      <c r="Q36" s="10">
        <f t="shared" ref="Q36:Q43" si="32">O36/N36</f>
        <v>1</v>
      </c>
      <c r="R36" s="68"/>
      <c r="S36" s="68"/>
      <c r="T36" s="68">
        <f>R36-S36</f>
        <v>0</v>
      </c>
      <c r="U36" s="10"/>
      <c r="V36" s="68"/>
      <c r="W36" s="68"/>
      <c r="X36" s="68">
        <f t="shared" si="28"/>
        <v>0</v>
      </c>
      <c r="Y36" s="112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</row>
    <row r="37" spans="1:52" ht="13" customHeight="1" x14ac:dyDescent="0.3">
      <c r="A37" s="6" t="s">
        <v>21</v>
      </c>
      <c r="B37" s="65">
        <v>358000</v>
      </c>
      <c r="C37" s="70">
        <v>154948.9</v>
      </c>
      <c r="D37" s="68">
        <f>B37-C37</f>
        <v>203051.1</v>
      </c>
      <c r="E37" s="67">
        <f t="shared" ref="E37:E45" si="33">C37/B37</f>
        <v>0.43281815642458099</v>
      </c>
      <c r="F37" s="68">
        <v>895168</v>
      </c>
      <c r="G37" s="68">
        <v>187121</v>
      </c>
      <c r="H37" s="68">
        <f t="shared" si="29"/>
        <v>708047</v>
      </c>
      <c r="I37" s="67">
        <f t="shared" ref="I37:I43" si="34">G37/F37</f>
        <v>0.20903450525487954</v>
      </c>
      <c r="J37" s="68">
        <v>470042.69</v>
      </c>
      <c r="K37" s="68">
        <v>200608.15</v>
      </c>
      <c r="L37" s="68">
        <f>J37-K37</f>
        <v>269434.54000000004</v>
      </c>
      <c r="M37" s="10">
        <f t="shared" si="30"/>
        <v>0.42678708608360655</v>
      </c>
      <c r="N37" s="68">
        <v>1691500</v>
      </c>
      <c r="O37" s="68">
        <v>691350.16</v>
      </c>
      <c r="P37" s="68">
        <f>N37-O37</f>
        <v>1000149.84</v>
      </c>
      <c r="Q37" s="10">
        <f t="shared" si="32"/>
        <v>0.40872016553355012</v>
      </c>
      <c r="R37" s="68">
        <v>1588000</v>
      </c>
      <c r="S37" s="68">
        <v>1454392.53</v>
      </c>
      <c r="T37" s="68">
        <f>R37-S37</f>
        <v>133607.46999999997</v>
      </c>
      <c r="U37" s="10">
        <f t="shared" si="31"/>
        <v>0.91586431360201515</v>
      </c>
      <c r="V37" s="68">
        <v>271300</v>
      </c>
      <c r="W37" s="68"/>
      <c r="X37" s="68">
        <f t="shared" si="28"/>
        <v>271300</v>
      </c>
      <c r="Y37" s="112">
        <f t="shared" si="11"/>
        <v>-0.81346163817274286</v>
      </c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</row>
    <row r="38" spans="1:52" ht="13" customHeight="1" x14ac:dyDescent="0.3">
      <c r="A38" s="6" t="s">
        <v>22</v>
      </c>
      <c r="B38" s="65">
        <v>5000</v>
      </c>
      <c r="C38" s="70">
        <v>3470.38</v>
      </c>
      <c r="D38" s="68">
        <f>B38-C38</f>
        <v>1529.62</v>
      </c>
      <c r="E38" s="67">
        <f t="shared" si="33"/>
        <v>0.69407600000000003</v>
      </c>
      <c r="F38" s="68">
        <v>70000</v>
      </c>
      <c r="G38" s="68">
        <v>39363.67</v>
      </c>
      <c r="H38" s="68">
        <f t="shared" si="29"/>
        <v>30636.33</v>
      </c>
      <c r="I38" s="67">
        <f t="shared" si="34"/>
        <v>0.56233814285714279</v>
      </c>
      <c r="J38" s="68">
        <v>59000</v>
      </c>
      <c r="K38" s="68">
        <v>4260</v>
      </c>
      <c r="L38" s="68">
        <f>J38-K38</f>
        <v>54740</v>
      </c>
      <c r="M38" s="10">
        <f t="shared" si="30"/>
        <v>7.2203389830508474E-2</v>
      </c>
      <c r="N38" s="68">
        <v>64000</v>
      </c>
      <c r="O38" s="68">
        <v>18494.97</v>
      </c>
      <c r="P38" s="68">
        <f>N38-O38</f>
        <v>45505.03</v>
      </c>
      <c r="Q38" s="10">
        <f t="shared" si="32"/>
        <v>0.28898390625000003</v>
      </c>
      <c r="R38" s="68">
        <v>78000</v>
      </c>
      <c r="S38" s="68">
        <v>7877.91</v>
      </c>
      <c r="T38" s="68">
        <f>R38-S38</f>
        <v>70122.09</v>
      </c>
      <c r="U38" s="10">
        <f t="shared" si="31"/>
        <v>0.10099884615384615</v>
      </c>
      <c r="V38" s="68"/>
      <c r="W38" s="68">
        <v>17880</v>
      </c>
      <c r="X38" s="68">
        <f t="shared" si="28"/>
        <v>17880</v>
      </c>
      <c r="Y38" s="112">
        <f t="shared" si="11"/>
        <v>1.2696375053789648</v>
      </c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</row>
    <row r="39" spans="1:52" ht="13" customHeight="1" x14ac:dyDescent="0.3">
      <c r="A39" s="6" t="s">
        <v>27</v>
      </c>
      <c r="B39" s="65"/>
      <c r="C39" s="70"/>
      <c r="D39" s="68"/>
      <c r="E39" s="67"/>
      <c r="F39" s="68"/>
      <c r="G39" s="68"/>
      <c r="H39" s="68"/>
      <c r="I39" s="67"/>
      <c r="J39" s="68"/>
      <c r="K39" s="68"/>
      <c r="L39" s="68"/>
      <c r="M39" s="10"/>
      <c r="N39" s="68"/>
      <c r="O39" s="68"/>
      <c r="P39" s="68"/>
      <c r="Q39" s="10"/>
      <c r="R39" s="68"/>
      <c r="S39" s="68"/>
      <c r="T39" s="68"/>
      <c r="U39" s="10"/>
      <c r="V39" s="68">
        <v>67288.23</v>
      </c>
      <c r="W39" s="68"/>
      <c r="X39" s="68">
        <f t="shared" si="28"/>
        <v>67288.23</v>
      </c>
      <c r="Y39" s="112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</row>
    <row r="40" spans="1:52" ht="13" customHeight="1" x14ac:dyDescent="0.3">
      <c r="A40" s="6" t="s">
        <v>59</v>
      </c>
      <c r="B40" s="65">
        <v>452782.26</v>
      </c>
      <c r="C40" s="70">
        <v>105625.62</v>
      </c>
      <c r="D40" s="68">
        <f>B40-C40</f>
        <v>347156.64</v>
      </c>
      <c r="E40" s="67">
        <f t="shared" si="33"/>
        <v>0.2332812685726689</v>
      </c>
      <c r="F40" s="68">
        <v>413250.9</v>
      </c>
      <c r="G40" s="68">
        <v>177323.1</v>
      </c>
      <c r="H40" s="68">
        <f t="shared" si="29"/>
        <v>235927.80000000002</v>
      </c>
      <c r="I40" s="67">
        <f t="shared" si="34"/>
        <v>0.42909307638531458</v>
      </c>
      <c r="J40" s="68">
        <v>783528.8</v>
      </c>
      <c r="K40" s="68">
        <v>210572.82</v>
      </c>
      <c r="L40" s="68">
        <f>J40-K40</f>
        <v>572955.98</v>
      </c>
      <c r="M40" s="10">
        <f t="shared" si="30"/>
        <v>0.26874930442888634</v>
      </c>
      <c r="N40" s="68">
        <v>659836.04</v>
      </c>
      <c r="O40" s="68">
        <v>312429.71999999997</v>
      </c>
      <c r="P40" s="68">
        <f>N40-O40</f>
        <v>347406.32000000007</v>
      </c>
      <c r="Q40" s="10">
        <f t="shared" si="32"/>
        <v>0.47349599151934768</v>
      </c>
      <c r="R40" s="68">
        <v>973500</v>
      </c>
      <c r="S40" s="68">
        <v>267905.84000000003</v>
      </c>
      <c r="T40" s="68">
        <f>R40-S40</f>
        <v>705594.15999999992</v>
      </c>
      <c r="U40" s="10">
        <f t="shared" si="31"/>
        <v>0.275198602978942</v>
      </c>
      <c r="V40" s="68">
        <v>471254</v>
      </c>
      <c r="W40" s="68">
        <v>60323.86</v>
      </c>
      <c r="X40" s="68">
        <f t="shared" si="28"/>
        <v>531577.86</v>
      </c>
      <c r="Y40" s="112">
        <f t="shared" si="11"/>
        <v>0.98419661176479001</v>
      </c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</row>
    <row r="41" spans="1:52" ht="13" customHeight="1" x14ac:dyDescent="0.3">
      <c r="A41" s="6" t="s">
        <v>23</v>
      </c>
      <c r="B41" s="65">
        <v>4192792.6</v>
      </c>
      <c r="C41" s="70">
        <v>223872.94</v>
      </c>
      <c r="D41" s="68">
        <f>B41-C41</f>
        <v>3968919.66</v>
      </c>
      <c r="E41" s="67">
        <f t="shared" si="33"/>
        <v>5.3394708815313212E-2</v>
      </c>
      <c r="F41" s="68">
        <v>3743266.19</v>
      </c>
      <c r="G41" s="68">
        <v>497689.59999999998</v>
      </c>
      <c r="H41" s="68">
        <f t="shared" si="29"/>
        <v>3245576.59</v>
      </c>
      <c r="I41" s="67">
        <f t="shared" si="34"/>
        <v>0.13295597340353718</v>
      </c>
      <c r="J41" s="68">
        <v>4157304.47</v>
      </c>
      <c r="K41" s="68">
        <v>1891060.78</v>
      </c>
      <c r="L41" s="68">
        <f>J41-K41</f>
        <v>2266243.6900000004</v>
      </c>
      <c r="M41" s="10">
        <f t="shared" si="30"/>
        <v>0.45487666194436799</v>
      </c>
      <c r="N41" s="68">
        <v>1640228.02</v>
      </c>
      <c r="O41" s="68">
        <v>1372762.47</v>
      </c>
      <c r="P41" s="68">
        <f>N41-O41</f>
        <v>267465.55000000005</v>
      </c>
      <c r="Q41" s="10">
        <f t="shared" si="32"/>
        <v>0.8369339221506531</v>
      </c>
      <c r="R41" s="68">
        <v>563714.11</v>
      </c>
      <c r="S41" s="68">
        <v>26870.19</v>
      </c>
      <c r="T41" s="68">
        <f>R41-S41</f>
        <v>536843.92000000004</v>
      </c>
      <c r="U41" s="10">
        <f t="shared" si="31"/>
        <v>4.766634278499788E-2</v>
      </c>
      <c r="V41" s="68">
        <v>2746108.65</v>
      </c>
      <c r="W41" s="68"/>
      <c r="X41" s="68">
        <f t="shared" si="28"/>
        <v>2746108.65</v>
      </c>
      <c r="Y41" s="112">
        <f t="shared" si="11"/>
        <v>101.19907823502551</v>
      </c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</row>
    <row r="42" spans="1:52" ht="13" customHeight="1" x14ac:dyDescent="0.3">
      <c r="A42" s="6" t="s">
        <v>24</v>
      </c>
      <c r="B42" s="65"/>
      <c r="C42" s="65"/>
      <c r="D42" s="45">
        <f>B42-C42</f>
        <v>0</v>
      </c>
      <c r="E42" s="10"/>
      <c r="F42" s="45">
        <v>130000</v>
      </c>
      <c r="G42" s="45"/>
      <c r="H42" s="45">
        <f t="shared" si="29"/>
        <v>130000</v>
      </c>
      <c r="I42" s="10"/>
      <c r="J42" s="45">
        <v>130000</v>
      </c>
      <c r="K42" s="45">
        <v>120016</v>
      </c>
      <c r="L42" s="45">
        <f>J42-K42</f>
        <v>9984</v>
      </c>
      <c r="M42" s="10">
        <f t="shared" si="30"/>
        <v>0.92320000000000002</v>
      </c>
      <c r="N42" s="45"/>
      <c r="O42" s="45"/>
      <c r="P42" s="45">
        <f>N42-O42</f>
        <v>0</v>
      </c>
      <c r="Q42" s="10"/>
      <c r="R42" s="45"/>
      <c r="S42" s="45"/>
      <c r="T42" s="45">
        <f>R42-S42</f>
        <v>0</v>
      </c>
      <c r="U42" s="10"/>
      <c r="V42" s="45"/>
      <c r="W42" s="45"/>
      <c r="X42" s="77">
        <f t="shared" si="28"/>
        <v>0</v>
      </c>
      <c r="Y42" s="112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</row>
    <row r="43" spans="1:52" ht="13" customHeight="1" x14ac:dyDescent="0.3">
      <c r="A43" s="1" t="s">
        <v>14</v>
      </c>
      <c r="B43" s="54">
        <f>SUM(B35:B41)</f>
        <v>5018574.8600000003</v>
      </c>
      <c r="C43" s="66">
        <f>SUM(C35:C41)</f>
        <v>487917.84</v>
      </c>
      <c r="D43" s="69">
        <f>SUM(D35:D41)</f>
        <v>4530657.0200000005</v>
      </c>
      <c r="E43" s="67">
        <f t="shared" si="33"/>
        <v>9.7222389545066984E-2</v>
      </c>
      <c r="F43" s="69">
        <f>SUM(F34:F42)</f>
        <v>5312317.32</v>
      </c>
      <c r="G43" s="69">
        <f>SUM(G34:G42)</f>
        <v>926849.6</v>
      </c>
      <c r="H43" s="69">
        <f t="shared" si="29"/>
        <v>4385467.7200000007</v>
      </c>
      <c r="I43" s="67">
        <f t="shared" si="34"/>
        <v>0.17447180659004757</v>
      </c>
      <c r="J43" s="69">
        <f>SUM(J34:J42)</f>
        <v>6377475.3100000005</v>
      </c>
      <c r="K43" s="69">
        <f>SUM(K34:K42)</f>
        <v>3154117.1</v>
      </c>
      <c r="L43" s="69">
        <f t="shared" ref="L43" si="35">SUM(L34:L42)</f>
        <v>3223358.2100000004</v>
      </c>
      <c r="M43" s="10">
        <f t="shared" si="30"/>
        <v>0.49457143253134755</v>
      </c>
      <c r="N43" s="69">
        <f>SUM(N35:N41)</f>
        <v>4230823.0600000005</v>
      </c>
      <c r="O43" s="69">
        <f>SUM(O35:O41)</f>
        <v>2570296.3200000003</v>
      </c>
      <c r="P43" s="69">
        <f t="shared" ref="P43" si="36">SUM(P34:P42)</f>
        <v>1660526.74</v>
      </c>
      <c r="Q43" s="10">
        <f t="shared" si="32"/>
        <v>0.6075168551246386</v>
      </c>
      <c r="R43" s="69">
        <f>SUM(R35:R41)</f>
        <v>3253214.11</v>
      </c>
      <c r="S43" s="69">
        <f>SUM(S35:S41)</f>
        <v>1757046.47</v>
      </c>
      <c r="T43" s="69">
        <f t="shared" ref="T43" si="37">SUM(T34:T42)</f>
        <v>1496167.64</v>
      </c>
      <c r="U43" s="10">
        <f t="shared" si="31"/>
        <v>0.54009555184180613</v>
      </c>
      <c r="V43" s="69">
        <f>SUM(V34:V41)</f>
        <v>3764875.55</v>
      </c>
      <c r="W43" s="69">
        <f>SUM(W35:W41)</f>
        <v>78203.86</v>
      </c>
      <c r="X43" s="69">
        <f t="shared" si="28"/>
        <v>3843079.4099999997</v>
      </c>
      <c r="Y43" s="112">
        <f t="shared" si="11"/>
        <v>1.1872383432180935</v>
      </c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</row>
    <row r="44" spans="1:52" ht="13" customHeight="1" x14ac:dyDescent="0.3">
      <c r="A44" s="1" t="s">
        <v>15</v>
      </c>
      <c r="B44" s="54"/>
      <c r="C44" s="54">
        <v>6623.44</v>
      </c>
      <c r="D44" s="47">
        <f>B44-C44</f>
        <v>-6623.44</v>
      </c>
      <c r="E44" s="10"/>
      <c r="F44" s="47"/>
      <c r="G44" s="47">
        <v>21971.64</v>
      </c>
      <c r="H44" s="47">
        <f t="shared" si="29"/>
        <v>-21971.64</v>
      </c>
      <c r="I44" s="10"/>
      <c r="J44" s="47"/>
      <c r="K44" s="47">
        <v>64473.01</v>
      </c>
      <c r="L44" s="47">
        <f>J44-K44</f>
        <v>-64473.01</v>
      </c>
      <c r="M44" s="10"/>
      <c r="N44" s="47"/>
      <c r="O44" s="47"/>
      <c r="P44" s="47">
        <f>N44-O44</f>
        <v>0</v>
      </c>
      <c r="Q44" s="10"/>
      <c r="R44" s="47">
        <v>3972.71</v>
      </c>
      <c r="S44" s="47">
        <v>3972.71</v>
      </c>
      <c r="T44" s="47">
        <f>R44-S44</f>
        <v>0</v>
      </c>
      <c r="U44" s="10"/>
      <c r="V44" s="47"/>
      <c r="W44" s="47"/>
      <c r="X44" s="87">
        <f t="shared" si="28"/>
        <v>0</v>
      </c>
      <c r="Y44" s="119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</row>
    <row r="45" spans="1:52" s="107" customFormat="1" ht="26.25" customHeight="1" x14ac:dyDescent="0.3">
      <c r="A45" s="31" t="s">
        <v>61</v>
      </c>
      <c r="B45" s="40">
        <f>B44+B43</f>
        <v>5018574.8600000003</v>
      </c>
      <c r="C45" s="40">
        <f>C44+C43</f>
        <v>494541.28</v>
      </c>
      <c r="D45" s="40">
        <f>D44+D43</f>
        <v>4524033.58</v>
      </c>
      <c r="E45" s="100">
        <f t="shared" si="33"/>
        <v>9.85421745806139E-2</v>
      </c>
      <c r="F45" s="40">
        <f>F44+F43</f>
        <v>5312317.32</v>
      </c>
      <c r="G45" s="40">
        <f>G44+G43</f>
        <v>948821.24</v>
      </c>
      <c r="H45" s="40">
        <f>H44+H43</f>
        <v>4363496.080000001</v>
      </c>
      <c r="I45" s="100">
        <f t="shared" ref="I45" si="38">G45/F45</f>
        <v>0.17860778693092075</v>
      </c>
      <c r="J45" s="40">
        <f>J44+J43</f>
        <v>6377475.3100000005</v>
      </c>
      <c r="K45" s="40">
        <f>K44+K43</f>
        <v>3218590.11</v>
      </c>
      <c r="L45" s="40">
        <f>L44+L43</f>
        <v>3158885.2000000007</v>
      </c>
      <c r="M45" s="100">
        <f t="shared" si="30"/>
        <v>0.50468092051304225</v>
      </c>
      <c r="N45" s="40">
        <f>N44+N43</f>
        <v>4230823.0600000005</v>
      </c>
      <c r="O45" s="40">
        <f>O44+O43</f>
        <v>2570296.3200000003</v>
      </c>
      <c r="P45" s="40">
        <f>P44+P43</f>
        <v>1660526.74</v>
      </c>
      <c r="Q45" s="100">
        <f t="shared" ref="Q45" si="39">O45/N45</f>
        <v>0.6075168551246386</v>
      </c>
      <c r="R45" s="40">
        <f>R44+R43</f>
        <v>3257186.82</v>
      </c>
      <c r="S45" s="40">
        <f>S44+S43</f>
        <v>1761019.18</v>
      </c>
      <c r="T45" s="40">
        <f>T44+T43</f>
        <v>1496167.64</v>
      </c>
      <c r="U45" s="100">
        <f t="shared" ref="U45" si="40">S45/R45</f>
        <v>0.54065648589355397</v>
      </c>
      <c r="V45" s="40">
        <f>V44+V43</f>
        <v>3764875.55</v>
      </c>
      <c r="W45" s="40">
        <f>W44+W43</f>
        <v>78203.86</v>
      </c>
      <c r="X45" s="88">
        <f>X44+X43</f>
        <v>3843079.4099999997</v>
      </c>
      <c r="Y45" s="113">
        <f t="shared" si="11"/>
        <v>1.1823041189136849</v>
      </c>
      <c r="Z45" s="106"/>
      <c r="AA45" s="106"/>
      <c r="AB45" s="106"/>
      <c r="AC45" s="106"/>
      <c r="AD45" s="106"/>
      <c r="AE45" s="106"/>
      <c r="AF45" s="106"/>
      <c r="AG45" s="106"/>
      <c r="AH45" s="106"/>
      <c r="AI45" s="106"/>
      <c r="AJ45" s="106"/>
      <c r="AK45" s="106"/>
      <c r="AL45" s="106"/>
      <c r="AM45" s="106"/>
      <c r="AN45" s="106"/>
      <c r="AO45" s="106"/>
      <c r="AP45" s="106"/>
      <c r="AQ45" s="106"/>
      <c r="AR45" s="106"/>
      <c r="AS45" s="106"/>
      <c r="AT45" s="106"/>
      <c r="AU45" s="106"/>
      <c r="AV45" s="106"/>
      <c r="AW45" s="106"/>
      <c r="AX45" s="106"/>
      <c r="AY45" s="106"/>
      <c r="AZ45" s="106"/>
    </row>
    <row r="46" spans="1:52" s="21" customFormat="1" ht="33.75" customHeight="1" x14ac:dyDescent="0.3">
      <c r="A46" s="30" t="s">
        <v>69</v>
      </c>
      <c r="B46" s="16" t="s">
        <v>5</v>
      </c>
      <c r="C46" s="16" t="s">
        <v>6</v>
      </c>
      <c r="D46" s="72" t="s">
        <v>7</v>
      </c>
      <c r="E46" s="19" t="s">
        <v>70</v>
      </c>
      <c r="F46" s="16" t="s">
        <v>10</v>
      </c>
      <c r="G46" s="16" t="s">
        <v>8</v>
      </c>
      <c r="H46" s="16" t="s">
        <v>9</v>
      </c>
      <c r="I46" s="19" t="s">
        <v>71</v>
      </c>
      <c r="J46" s="16" t="s">
        <v>5</v>
      </c>
      <c r="K46" s="16" t="s">
        <v>6</v>
      </c>
      <c r="L46" s="16" t="s">
        <v>7</v>
      </c>
      <c r="M46" s="19" t="s">
        <v>70</v>
      </c>
      <c r="N46" s="16" t="s">
        <v>10</v>
      </c>
      <c r="O46" s="16" t="s">
        <v>0</v>
      </c>
      <c r="P46" s="16" t="s">
        <v>1</v>
      </c>
      <c r="Q46" s="19" t="s">
        <v>71</v>
      </c>
      <c r="R46" s="16" t="s">
        <v>10</v>
      </c>
      <c r="S46" s="16" t="s">
        <v>0</v>
      </c>
      <c r="T46" s="16" t="s">
        <v>1</v>
      </c>
      <c r="U46" s="19" t="s">
        <v>71</v>
      </c>
      <c r="V46" s="16" t="s">
        <v>11</v>
      </c>
      <c r="W46" s="16" t="s">
        <v>13</v>
      </c>
      <c r="X46" s="89" t="s">
        <v>26</v>
      </c>
      <c r="Y46" s="109" t="s">
        <v>75</v>
      </c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</row>
    <row r="47" spans="1:52" ht="14.15" customHeight="1" x14ac:dyDescent="0.3">
      <c r="A47" s="3" t="s">
        <v>62</v>
      </c>
      <c r="B47" s="65">
        <v>6915.17</v>
      </c>
      <c r="C47" s="70">
        <v>6915.17</v>
      </c>
      <c r="D47" s="68">
        <f t="shared" ref="D47:D51" si="41">B47-C47</f>
        <v>0</v>
      </c>
      <c r="E47" s="71">
        <f t="shared" ref="E47" si="42">C47/B47</f>
        <v>1</v>
      </c>
      <c r="F47" s="65"/>
      <c r="G47" s="65"/>
      <c r="H47" s="68"/>
      <c r="I47" s="71"/>
      <c r="J47" s="65"/>
      <c r="K47" s="65"/>
      <c r="L47" s="68"/>
      <c r="M47" s="71"/>
      <c r="N47" s="65">
        <v>679536.43</v>
      </c>
      <c r="O47" s="65">
        <v>679536.43</v>
      </c>
      <c r="P47" s="68">
        <f>N47-O47</f>
        <v>0</v>
      </c>
      <c r="Q47" s="71">
        <f t="shared" ref="Q47" si="43">O47/N47</f>
        <v>1</v>
      </c>
      <c r="R47" s="65">
        <v>704479.53</v>
      </c>
      <c r="S47" s="65">
        <v>704479.53</v>
      </c>
      <c r="T47" s="68"/>
      <c r="U47" s="71">
        <f t="shared" ref="U47" si="44">S47/R47</f>
        <v>1</v>
      </c>
      <c r="V47" s="65"/>
      <c r="W47" s="8"/>
      <c r="X47" s="65"/>
      <c r="Y47" s="120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</row>
    <row r="48" spans="1:52" ht="14.15" customHeight="1" x14ac:dyDescent="0.3">
      <c r="A48" s="3" t="s">
        <v>60</v>
      </c>
      <c r="B48" s="65"/>
      <c r="C48" s="70"/>
      <c r="D48" s="68">
        <f t="shared" si="41"/>
        <v>0</v>
      </c>
      <c r="E48" s="71"/>
      <c r="F48" s="65">
        <v>648330</v>
      </c>
      <c r="G48" s="65"/>
      <c r="H48" s="68">
        <f>F48-G48</f>
        <v>648330</v>
      </c>
      <c r="I48" s="71"/>
      <c r="J48" s="65">
        <v>648330</v>
      </c>
      <c r="K48" s="65"/>
      <c r="L48" s="68">
        <f>J48-K48</f>
        <v>648330</v>
      </c>
      <c r="M48" s="71"/>
      <c r="N48" s="65"/>
      <c r="O48" s="65"/>
      <c r="P48" s="68">
        <f t="shared" ref="P48:P54" si="45">N48-O48</f>
        <v>0</v>
      </c>
      <c r="Q48" s="71"/>
      <c r="R48" s="65"/>
      <c r="S48" s="65"/>
      <c r="T48" s="68">
        <f>R48-S48</f>
        <v>0</v>
      </c>
      <c r="U48" s="71"/>
      <c r="V48" s="65">
        <v>441860</v>
      </c>
      <c r="W48" s="8"/>
      <c r="X48" s="65">
        <f t="shared" ref="X48:X55" si="46">V48+W48</f>
        <v>441860</v>
      </c>
      <c r="Y48" s="112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</row>
    <row r="49" spans="1:52" ht="14.15" customHeight="1" x14ac:dyDescent="0.3">
      <c r="A49" s="1" t="s">
        <v>58</v>
      </c>
      <c r="B49" s="65">
        <v>36500</v>
      </c>
      <c r="C49" s="70">
        <v>391932.17</v>
      </c>
      <c r="D49" s="68">
        <f t="shared" si="41"/>
        <v>-355432.17</v>
      </c>
      <c r="E49" s="71">
        <f t="shared" ref="E49:E55" si="47">C49/B49</f>
        <v>10.737867671232877</v>
      </c>
      <c r="F49" s="65">
        <v>206503.03</v>
      </c>
      <c r="G49" s="65">
        <v>273498.34000000003</v>
      </c>
      <c r="H49" s="68">
        <f t="shared" ref="H49:H55" si="48">F49-G49</f>
        <v>-66995.310000000027</v>
      </c>
      <c r="I49" s="71">
        <f t="shared" ref="I49:I55" si="49">G49/F49</f>
        <v>1.3244277335785342</v>
      </c>
      <c r="J49" s="65">
        <v>60000</v>
      </c>
      <c r="K49" s="65">
        <v>139529.9</v>
      </c>
      <c r="L49" s="68">
        <f t="shared" ref="L49:L52" si="50">J49-K49</f>
        <v>-79529.899999999994</v>
      </c>
      <c r="M49" s="71">
        <f t="shared" ref="M49:M55" si="51">K49/J49</f>
        <v>2.3254983333333334</v>
      </c>
      <c r="N49" s="65">
        <v>548798.41</v>
      </c>
      <c r="O49" s="65">
        <v>592443.86</v>
      </c>
      <c r="P49" s="68">
        <f t="shared" si="45"/>
        <v>-43645.449999999953</v>
      </c>
      <c r="Q49" s="71">
        <f t="shared" ref="Q49:Q55" si="52">O49/N49</f>
        <v>1.0795291116094887</v>
      </c>
      <c r="R49" s="65">
        <v>70000</v>
      </c>
      <c r="S49" s="65">
        <v>421300.01</v>
      </c>
      <c r="T49" s="68">
        <f t="shared" ref="T49:T52" si="53">R49-S49</f>
        <v>-351300.01</v>
      </c>
      <c r="U49" s="71">
        <f t="shared" ref="U49:U55" si="54">S49/R49</f>
        <v>6.0185715714285717</v>
      </c>
      <c r="V49" s="65">
        <v>787000</v>
      </c>
      <c r="W49" s="8"/>
      <c r="X49" s="65">
        <f t="shared" si="46"/>
        <v>787000</v>
      </c>
      <c r="Y49" s="112">
        <f t="shared" ref="Y48:Y55" si="55">(X49-S49)/S49</f>
        <v>0.86802748948427511</v>
      </c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</row>
    <row r="50" spans="1:52" ht="14.15" customHeight="1" x14ac:dyDescent="0.3">
      <c r="A50" s="1" t="s">
        <v>63</v>
      </c>
      <c r="B50" s="65">
        <v>854000</v>
      </c>
      <c r="C50" s="70">
        <v>15742</v>
      </c>
      <c r="D50" s="68">
        <f t="shared" si="41"/>
        <v>838258</v>
      </c>
      <c r="E50" s="71">
        <f t="shared" si="47"/>
        <v>1.8433255269320842E-2</v>
      </c>
      <c r="F50" s="65">
        <v>822502.93</v>
      </c>
      <c r="G50" s="65">
        <v>54816.67</v>
      </c>
      <c r="H50" s="68">
        <f t="shared" si="48"/>
        <v>767686.26</v>
      </c>
      <c r="I50" s="71">
        <f t="shared" si="49"/>
        <v>6.6646169880513362E-2</v>
      </c>
      <c r="J50" s="65"/>
      <c r="K50" s="65">
        <v>369905.29</v>
      </c>
      <c r="L50" s="68">
        <f t="shared" si="50"/>
        <v>-369905.29</v>
      </c>
      <c r="M50" s="71"/>
      <c r="N50" s="65">
        <v>1137250.2</v>
      </c>
      <c r="O50" s="65">
        <v>545612.31999999995</v>
      </c>
      <c r="P50" s="68">
        <f t="shared" si="45"/>
        <v>591637.88</v>
      </c>
      <c r="Q50" s="71">
        <f t="shared" si="52"/>
        <v>0.47976454081960151</v>
      </c>
      <c r="R50" s="65">
        <v>500000</v>
      </c>
      <c r="S50" s="65">
        <v>409379.46</v>
      </c>
      <c r="T50" s="68">
        <f t="shared" si="53"/>
        <v>90620.539999999979</v>
      </c>
      <c r="U50" s="71">
        <f t="shared" si="54"/>
        <v>0.81875892000000006</v>
      </c>
      <c r="V50" s="65">
        <v>391232.22</v>
      </c>
      <c r="W50" s="8"/>
      <c r="X50" s="65">
        <f t="shared" si="46"/>
        <v>391232.22</v>
      </c>
      <c r="Y50" s="112">
        <f t="shared" si="55"/>
        <v>-4.4328652932416411E-2</v>
      </c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</row>
    <row r="51" spans="1:52" ht="13" customHeight="1" x14ac:dyDescent="0.3">
      <c r="A51" s="1" t="s">
        <v>64</v>
      </c>
      <c r="B51" s="65">
        <v>2986898.62</v>
      </c>
      <c r="C51" s="70">
        <v>10000</v>
      </c>
      <c r="D51" s="68">
        <f t="shared" si="41"/>
        <v>2976898.62</v>
      </c>
      <c r="E51" s="71">
        <f t="shared" si="47"/>
        <v>3.3479542737208804E-3</v>
      </c>
      <c r="F51" s="65">
        <v>2170000</v>
      </c>
      <c r="G51" s="65">
        <v>2000</v>
      </c>
      <c r="H51" s="68">
        <f t="shared" si="48"/>
        <v>2168000</v>
      </c>
      <c r="I51" s="71">
        <f t="shared" si="49"/>
        <v>9.2165898617511521E-4</v>
      </c>
      <c r="J51" s="65">
        <v>3811000</v>
      </c>
      <c r="K51" s="65">
        <v>2941405.77</v>
      </c>
      <c r="L51" s="68">
        <f t="shared" si="50"/>
        <v>869594.23</v>
      </c>
      <c r="M51" s="71">
        <f t="shared" si="51"/>
        <v>0.77181993440041985</v>
      </c>
      <c r="N51" s="65"/>
      <c r="O51" s="65">
        <v>722300</v>
      </c>
      <c r="P51" s="68">
        <f t="shared" si="45"/>
        <v>-722300</v>
      </c>
      <c r="Q51" s="71"/>
      <c r="R51" s="65"/>
      <c r="S51" s="65">
        <v>2100</v>
      </c>
      <c r="T51" s="68">
        <f t="shared" si="53"/>
        <v>-2100</v>
      </c>
      <c r="U51" s="71"/>
      <c r="V51" s="65"/>
      <c r="W51" s="8"/>
      <c r="X51" s="65">
        <f t="shared" si="46"/>
        <v>0</v>
      </c>
      <c r="Y51" s="112">
        <f t="shared" si="55"/>
        <v>-1</v>
      </c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</row>
    <row r="52" spans="1:52" ht="12" customHeight="1" x14ac:dyDescent="0.3">
      <c r="A52" s="1" t="s">
        <v>65</v>
      </c>
      <c r="B52" s="65"/>
      <c r="C52" s="70"/>
      <c r="D52" s="68"/>
      <c r="E52" s="71"/>
      <c r="F52" s="65"/>
      <c r="G52" s="65"/>
      <c r="H52" s="68">
        <f t="shared" si="48"/>
        <v>0</v>
      </c>
      <c r="I52" s="71"/>
      <c r="J52" s="65"/>
      <c r="K52" s="65">
        <v>1080</v>
      </c>
      <c r="L52" s="68">
        <f t="shared" si="50"/>
        <v>-1080</v>
      </c>
      <c r="M52" s="71"/>
      <c r="N52" s="65"/>
      <c r="O52" s="65">
        <v>360</v>
      </c>
      <c r="P52" s="68">
        <f t="shared" si="45"/>
        <v>-360</v>
      </c>
      <c r="Q52" s="71"/>
      <c r="R52" s="65"/>
      <c r="S52" s="65"/>
      <c r="T52" s="68">
        <f t="shared" si="53"/>
        <v>0</v>
      </c>
      <c r="U52" s="71"/>
      <c r="V52" s="65"/>
      <c r="W52" s="8"/>
      <c r="X52" s="65">
        <f t="shared" si="46"/>
        <v>0</v>
      </c>
      <c r="Y52" s="112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</row>
    <row r="53" spans="1:52" ht="14.15" customHeight="1" x14ac:dyDescent="0.3">
      <c r="A53" s="2" t="s">
        <v>66</v>
      </c>
      <c r="B53" s="54">
        <f>SUM(B47:B51)</f>
        <v>3884313.79</v>
      </c>
      <c r="C53" s="66">
        <f>SUM(C47:C51)</f>
        <v>424589.33999999997</v>
      </c>
      <c r="D53" s="68">
        <f>SUM(D47:D52)</f>
        <v>3459724.45</v>
      </c>
      <c r="E53" s="71">
        <f t="shared" si="47"/>
        <v>0.10930871267225811</v>
      </c>
      <c r="F53" s="54">
        <f>SUM(F47:F51)</f>
        <v>3847335.96</v>
      </c>
      <c r="G53" s="54">
        <f>SUM(G47:G51)</f>
        <v>330315.01</v>
      </c>
      <c r="H53" s="68">
        <f t="shared" si="48"/>
        <v>3517020.95</v>
      </c>
      <c r="I53" s="71">
        <f t="shared" si="49"/>
        <v>8.5855514941824834E-2</v>
      </c>
      <c r="J53" s="54">
        <f>SUM(J47:J51)</f>
        <v>4519330</v>
      </c>
      <c r="K53" s="54">
        <f>SUM(K47:K52)</f>
        <v>3451920.96</v>
      </c>
      <c r="L53" s="68">
        <v>1067409.04</v>
      </c>
      <c r="M53" s="71">
        <f t="shared" si="51"/>
        <v>0.76381254743512861</v>
      </c>
      <c r="N53" s="54">
        <f>SUM(N47:N51)</f>
        <v>2365585.04</v>
      </c>
      <c r="O53" s="54">
        <f>SUM(O47:O52)</f>
        <v>2540252.61</v>
      </c>
      <c r="P53" s="68">
        <f>SUM(P47:P52)</f>
        <v>-174667.56999999995</v>
      </c>
      <c r="Q53" s="71">
        <f t="shared" si="52"/>
        <v>1.0738369439468554</v>
      </c>
      <c r="R53" s="54">
        <f>SUM(R47:R51)</f>
        <v>1274479.53</v>
      </c>
      <c r="S53" s="54">
        <f>SUM(S47:S51)</f>
        <v>1537259</v>
      </c>
      <c r="T53" s="68">
        <f>SUM(T47:T52)</f>
        <v>-262779.47000000003</v>
      </c>
      <c r="U53" s="71">
        <f t="shared" si="54"/>
        <v>1.2061857125316089</v>
      </c>
      <c r="V53" s="54">
        <f>SUM(V47:V51)</f>
        <v>1620092.22</v>
      </c>
      <c r="W53" s="11">
        <f>SUM(W47:W51)</f>
        <v>0</v>
      </c>
      <c r="X53" s="54">
        <f t="shared" si="46"/>
        <v>1620092.22</v>
      </c>
      <c r="Y53" s="112">
        <f t="shared" si="55"/>
        <v>5.38837112028617E-2</v>
      </c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</row>
    <row r="54" spans="1:52" ht="13" customHeight="1" x14ac:dyDescent="0.3">
      <c r="A54" s="1" t="s">
        <v>52</v>
      </c>
      <c r="B54" s="65">
        <v>1134261.07</v>
      </c>
      <c r="C54" s="70">
        <v>44599.71</v>
      </c>
      <c r="D54" s="68">
        <f>B54-C54</f>
        <v>1089661.3600000001</v>
      </c>
      <c r="E54" s="71">
        <f t="shared" si="47"/>
        <v>3.932049788149742E-2</v>
      </c>
      <c r="F54" s="65">
        <v>1464681.36</v>
      </c>
      <c r="G54" s="65">
        <v>66165.929999999993</v>
      </c>
      <c r="H54" s="68">
        <f t="shared" si="48"/>
        <v>1398515.4300000002</v>
      </c>
      <c r="I54" s="71">
        <f t="shared" si="49"/>
        <v>4.5174282821486847E-2</v>
      </c>
      <c r="J54" s="65">
        <v>1858145.31</v>
      </c>
      <c r="K54" s="65">
        <v>446205.58</v>
      </c>
      <c r="L54" s="68">
        <v>1411939.73</v>
      </c>
      <c r="M54" s="71">
        <f t="shared" si="51"/>
        <v>0.2401349224943016</v>
      </c>
      <c r="N54" s="65">
        <v>1865238.02</v>
      </c>
      <c r="O54" s="65">
        <v>734523.24</v>
      </c>
      <c r="P54" s="68">
        <f t="shared" si="45"/>
        <v>1130714.78</v>
      </c>
      <c r="Q54" s="71">
        <f t="shared" si="52"/>
        <v>0.39379598320647569</v>
      </c>
      <c r="R54" s="65">
        <v>1982707.29</v>
      </c>
      <c r="S54" s="65">
        <v>44835.51</v>
      </c>
      <c r="T54" s="68">
        <f t="shared" ref="T54" si="56">R54-S54</f>
        <v>1937871.78</v>
      </c>
      <c r="U54" s="71">
        <f t="shared" si="54"/>
        <v>2.2613277424324195E-2</v>
      </c>
      <c r="V54" s="65">
        <v>2222987.19</v>
      </c>
      <c r="W54" s="7"/>
      <c r="X54" s="65">
        <f t="shared" si="46"/>
        <v>2222987.19</v>
      </c>
      <c r="Y54" s="112">
        <f t="shared" si="55"/>
        <v>48.580950233419898</v>
      </c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</row>
    <row r="55" spans="1:52" s="103" customFormat="1" ht="26.25" customHeight="1" x14ac:dyDescent="0.3">
      <c r="A55" s="32" t="s">
        <v>67</v>
      </c>
      <c r="B55" s="43">
        <f>SUM(B53:B54)</f>
        <v>5018574.8600000003</v>
      </c>
      <c r="C55" s="43">
        <f>SUM(C53:C54)</f>
        <v>469189.05</v>
      </c>
      <c r="D55" s="57">
        <f>B55-C55</f>
        <v>4549385.8100000005</v>
      </c>
      <c r="E55" s="104">
        <f t="shared" si="47"/>
        <v>9.3490495427221737E-2</v>
      </c>
      <c r="F55" s="43">
        <f>SUM(F53:F54)</f>
        <v>5312017.32</v>
      </c>
      <c r="G55" s="43">
        <f>SUM(G53:G54)</f>
        <v>396480.94</v>
      </c>
      <c r="H55" s="57">
        <f t="shared" si="48"/>
        <v>4915536.38</v>
      </c>
      <c r="I55" s="104">
        <f t="shared" si="49"/>
        <v>7.4638487812761875E-2</v>
      </c>
      <c r="J55" s="43">
        <f>SUM(J53:J54)</f>
        <v>6377475.3100000005</v>
      </c>
      <c r="K55" s="43">
        <f>SUM(K53:K54)</f>
        <v>3898126.54</v>
      </c>
      <c r="L55" s="57">
        <v>2479348.77</v>
      </c>
      <c r="M55" s="104">
        <f t="shared" si="51"/>
        <v>0.61123349766445423</v>
      </c>
      <c r="N55" s="43">
        <f>SUM(N53:N54)</f>
        <v>4230823.0600000005</v>
      </c>
      <c r="O55" s="43">
        <f>SUM(O53:O54)</f>
        <v>3274775.8499999996</v>
      </c>
      <c r="P55" s="57">
        <f>SUM(P53:P54)</f>
        <v>956047.21000000008</v>
      </c>
      <c r="Q55" s="104">
        <f t="shared" si="52"/>
        <v>0.7740280800114574</v>
      </c>
      <c r="R55" s="43">
        <f>SUM(R53:R54)</f>
        <v>3257186.8200000003</v>
      </c>
      <c r="S55" s="43">
        <f>SUM(S53:S54)</f>
        <v>1582094.51</v>
      </c>
      <c r="T55" s="57">
        <f>SUM(T53:T54)</f>
        <v>1675092.31</v>
      </c>
      <c r="U55" s="104">
        <f t="shared" si="54"/>
        <v>0.48572421461535936</v>
      </c>
      <c r="V55" s="43">
        <f>SUM(V53:V54)</f>
        <v>3843079.41</v>
      </c>
      <c r="W55" s="43">
        <f>SUM(W53:W54)</f>
        <v>0</v>
      </c>
      <c r="X55" s="90">
        <f t="shared" si="46"/>
        <v>3843079.41</v>
      </c>
      <c r="Y55" s="121">
        <f t="shared" si="55"/>
        <v>1.4291086188017936</v>
      </c>
      <c r="Z55" s="102"/>
      <c r="AA55" s="102"/>
      <c r="AB55" s="102"/>
      <c r="AC55" s="102"/>
      <c r="AD55" s="102"/>
      <c r="AE55" s="102"/>
      <c r="AF55" s="102"/>
      <c r="AG55" s="102"/>
      <c r="AH55" s="102"/>
      <c r="AI55" s="102"/>
      <c r="AJ55" s="102"/>
      <c r="AK55" s="102"/>
      <c r="AL55" s="102"/>
      <c r="AM55" s="102"/>
      <c r="AN55" s="102"/>
      <c r="AO55" s="102"/>
      <c r="AP55" s="102"/>
      <c r="AQ55" s="102"/>
      <c r="AR55" s="102"/>
      <c r="AS55" s="102"/>
      <c r="AT55" s="102"/>
      <c r="AU55" s="102"/>
      <c r="AV55" s="102"/>
      <c r="AW55" s="102"/>
      <c r="AX55" s="102"/>
      <c r="AY55" s="102"/>
      <c r="AZ55" s="102"/>
    </row>
    <row r="56" spans="1:52" s="35" customFormat="1" ht="26.25" customHeight="1" x14ac:dyDescent="0.3">
      <c r="A56" s="32" t="s">
        <v>68</v>
      </c>
      <c r="B56" s="43"/>
      <c r="C56" s="60">
        <f>C55-C45</f>
        <v>-25352.23000000004</v>
      </c>
      <c r="D56" s="60">
        <f>D55-D45</f>
        <v>25352.230000000447</v>
      </c>
      <c r="E56" s="33"/>
      <c r="F56" s="43"/>
      <c r="G56" s="60">
        <f>G55-G45</f>
        <v>-552340.30000000005</v>
      </c>
      <c r="H56" s="60">
        <f>H55-H45</f>
        <v>552040.29999999888</v>
      </c>
      <c r="I56" s="33">
        <v>0</v>
      </c>
      <c r="J56" s="43"/>
      <c r="K56" s="43">
        <f>K55-K45</f>
        <v>679536.43000000017</v>
      </c>
      <c r="L56" s="60">
        <f>L55-L45</f>
        <v>-679536.43000000063</v>
      </c>
      <c r="M56" s="33"/>
      <c r="N56" s="43">
        <f>N55-N45</f>
        <v>0</v>
      </c>
      <c r="O56" s="43">
        <f>O55-O45</f>
        <v>704479.52999999933</v>
      </c>
      <c r="P56" s="60">
        <f>P55-P45</f>
        <v>-704479.52999999991</v>
      </c>
      <c r="Q56" s="59">
        <v>0</v>
      </c>
      <c r="R56" s="57">
        <f>R55-R45</f>
        <v>0</v>
      </c>
      <c r="S56" s="60">
        <f>S55-S45</f>
        <v>-178924.66999999993</v>
      </c>
      <c r="T56" s="60">
        <f>T55-T45</f>
        <v>178924.67000000016</v>
      </c>
      <c r="U56" s="59">
        <v>0</v>
      </c>
      <c r="V56" s="57">
        <f>V55-V45</f>
        <v>78203.860000000335</v>
      </c>
      <c r="W56" s="60">
        <f>W55-W45</f>
        <v>-78203.86</v>
      </c>
      <c r="X56" s="60">
        <f>X55-X45</f>
        <v>0</v>
      </c>
      <c r="Y56" s="122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</row>
    <row r="57" spans="1:52" ht="13" customHeight="1" x14ac:dyDescent="0.3"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</row>
    <row r="58" spans="1:52" ht="14.15" customHeight="1" x14ac:dyDescent="0.3"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</row>
    <row r="59" spans="1:52" ht="13" customHeight="1" x14ac:dyDescent="0.3"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</row>
    <row r="60" spans="1:52" ht="12" customHeight="1" x14ac:dyDescent="0.3"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</row>
    <row r="61" spans="1:52" ht="13" customHeight="1" x14ac:dyDescent="0.3"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</row>
    <row r="62" spans="1:52" ht="12" customHeight="1" x14ac:dyDescent="0.3"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</row>
    <row r="63" spans="1:52" ht="13" customHeight="1" x14ac:dyDescent="0.3"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</row>
    <row r="64" spans="1:52" ht="18" customHeight="1" x14ac:dyDescent="0.3"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</row>
    <row r="65" spans="26:52" ht="13" customHeight="1" x14ac:dyDescent="0.3"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</row>
    <row r="66" spans="26:52" ht="15" customHeight="1" x14ac:dyDescent="0.3"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</row>
    <row r="67" spans="26:52" ht="13" customHeight="1" x14ac:dyDescent="0.3"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</row>
    <row r="68" spans="26:52" ht="13" customHeight="1" x14ac:dyDescent="0.3"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</row>
    <row r="69" spans="26:52" ht="14.15" customHeight="1" x14ac:dyDescent="0.3"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</row>
    <row r="70" spans="26:52" ht="19" customHeight="1" x14ac:dyDescent="0.3"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</row>
    <row r="71" spans="26:52" ht="21" customHeight="1" x14ac:dyDescent="0.3"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</row>
    <row r="72" spans="26:52" ht="10" customHeight="1" x14ac:dyDescent="0.3"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</row>
    <row r="73" spans="26:52" ht="15" customHeight="1" x14ac:dyDescent="0.3"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</row>
    <row r="74" spans="26:52" ht="15" customHeight="1" x14ac:dyDescent="0.3"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</row>
    <row r="75" spans="26:52" ht="15" customHeight="1" x14ac:dyDescent="0.3"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</row>
    <row r="76" spans="26:52" ht="15" customHeight="1" x14ac:dyDescent="0.3"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</row>
    <row r="77" spans="26:52" ht="15" customHeight="1" x14ac:dyDescent="0.3"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</row>
    <row r="78" spans="26:52" ht="15" customHeight="1" x14ac:dyDescent="0.3"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</row>
    <row r="79" spans="26:52" ht="15" customHeight="1" x14ac:dyDescent="0.3"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</row>
    <row r="80" spans="26:52" ht="15" customHeight="1" x14ac:dyDescent="0.3"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</row>
    <row r="81" spans="26:52" ht="15" customHeight="1" x14ac:dyDescent="0.3"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</row>
    <row r="82" spans="26:52" ht="15" customHeight="1" x14ac:dyDescent="0.3"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</row>
    <row r="83" spans="26:52" ht="15" customHeight="1" x14ac:dyDescent="0.3"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</row>
    <row r="84" spans="26:52" ht="12" customHeight="1" x14ac:dyDescent="0.3"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</row>
    <row r="85" spans="26:52" ht="15" customHeight="1" x14ac:dyDescent="0.3"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</row>
    <row r="86" spans="26:52" ht="15" customHeight="1" x14ac:dyDescent="0.3"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</row>
    <row r="87" spans="26:52" ht="14.15" customHeight="1" x14ac:dyDescent="0.3"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</row>
    <row r="88" spans="26:52" ht="14.15" customHeight="1" x14ac:dyDescent="0.3"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</row>
    <row r="89" spans="26:52" ht="15" customHeight="1" x14ac:dyDescent="0.3"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</row>
    <row r="90" spans="26:52" ht="14.15" customHeight="1" x14ac:dyDescent="0.3"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</row>
    <row r="91" spans="26:52" ht="14.15" customHeight="1" x14ac:dyDescent="0.3"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</row>
    <row r="92" spans="26:52" ht="14.15" customHeight="1" x14ac:dyDescent="0.3"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</row>
    <row r="93" spans="26:52" ht="15" customHeight="1" x14ac:dyDescent="0.3"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</row>
    <row r="94" spans="26:52" ht="14.15" customHeight="1" x14ac:dyDescent="0.3"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</row>
    <row r="95" spans="26:52" ht="15" customHeight="1" x14ac:dyDescent="0.3"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</row>
    <row r="96" spans="26:52" ht="14.15" customHeight="1" x14ac:dyDescent="0.3"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</row>
    <row r="97" spans="26:52" ht="12" customHeight="1" x14ac:dyDescent="0.3"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</row>
    <row r="98" spans="26:52" ht="14.15" customHeight="1" x14ac:dyDescent="0.3"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</row>
    <row r="99" spans="26:52" ht="14.15" customHeight="1" x14ac:dyDescent="0.3"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</row>
    <row r="100" spans="26:52" ht="12" customHeight="1" x14ac:dyDescent="0.3"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</row>
    <row r="101" spans="26:52" ht="14.15" customHeight="1" x14ac:dyDescent="0.3"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</row>
    <row r="102" spans="26:52" ht="12" customHeight="1" x14ac:dyDescent="0.3"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</row>
    <row r="103" spans="26:52" ht="14.15" customHeight="1" x14ac:dyDescent="0.3"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</row>
    <row r="104" spans="26:52" ht="14.15" customHeight="1" x14ac:dyDescent="0.3"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</row>
    <row r="105" spans="26:52" ht="14.15" customHeight="1" x14ac:dyDescent="0.3"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</row>
    <row r="106" spans="26:52" ht="14.15" customHeight="1" x14ac:dyDescent="0.3"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</row>
    <row r="107" spans="26:52" ht="14.15" customHeight="1" x14ac:dyDescent="0.3"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</row>
    <row r="108" spans="26:52" ht="14.15" customHeight="1" x14ac:dyDescent="0.3"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</row>
    <row r="109" spans="26:52" ht="14.15" customHeight="1" x14ac:dyDescent="0.3"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</row>
    <row r="110" spans="26:52" ht="14.15" customHeight="1" x14ac:dyDescent="0.3"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</row>
    <row r="111" spans="26:52" ht="11.15" customHeight="1" x14ac:dyDescent="0.3"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</row>
    <row r="112" spans="26:52" ht="22" customHeight="1" x14ac:dyDescent="0.3"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</row>
    <row r="113" spans="26:52" ht="12" customHeight="1" x14ac:dyDescent="0.3"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</row>
    <row r="114" spans="26:52" ht="13" customHeight="1" x14ac:dyDescent="0.3"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</row>
    <row r="115" spans="26:52" ht="12" customHeight="1" x14ac:dyDescent="0.3"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</row>
    <row r="116" spans="26:52" ht="12" customHeight="1" x14ac:dyDescent="0.3"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</row>
    <row r="117" spans="26:52" ht="12" customHeight="1" x14ac:dyDescent="0.3"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</row>
    <row r="118" spans="26:52" ht="13" customHeight="1" x14ac:dyDescent="0.3"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</row>
    <row r="119" spans="26:52" ht="12" customHeight="1" x14ac:dyDescent="0.3"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</row>
    <row r="120" spans="26:52" ht="12" customHeight="1" x14ac:dyDescent="0.3"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</row>
    <row r="121" spans="26:52" ht="12" customHeight="1" x14ac:dyDescent="0.3"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</row>
    <row r="122" spans="26:52" ht="12" customHeight="1" x14ac:dyDescent="0.3"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</row>
    <row r="123" spans="26:52" ht="12" customHeight="1" x14ac:dyDescent="0.3"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</row>
    <row r="124" spans="26:52" ht="12" customHeight="1" x14ac:dyDescent="0.3"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</row>
    <row r="125" spans="26:52" ht="12" customHeight="1" x14ac:dyDescent="0.3"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</row>
    <row r="126" spans="26:52" ht="13" customHeight="1" x14ac:dyDescent="0.3"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</row>
    <row r="127" spans="26:52" ht="12" customHeight="1" x14ac:dyDescent="0.3"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</row>
    <row r="128" spans="26:52" ht="12" customHeight="1" x14ac:dyDescent="0.3"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</row>
    <row r="129" spans="26:52" ht="12" customHeight="1" x14ac:dyDescent="0.3"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</row>
    <row r="130" spans="26:52" ht="13" customHeight="1" x14ac:dyDescent="0.3"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</row>
    <row r="131" spans="26:52" ht="13" customHeight="1" x14ac:dyDescent="0.3"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</row>
    <row r="132" spans="26:52" ht="21" customHeight="1" x14ac:dyDescent="0.3"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</row>
    <row r="133" spans="26:52" ht="13" customHeight="1" x14ac:dyDescent="0.3"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</row>
    <row r="134" spans="26:52" ht="12" customHeight="1" x14ac:dyDescent="0.3"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</row>
    <row r="135" spans="26:52" ht="12" customHeight="1" x14ac:dyDescent="0.3"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</row>
    <row r="136" spans="26:52" ht="13" customHeight="1" x14ac:dyDescent="0.3"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</row>
    <row r="137" spans="26:52" ht="12" customHeight="1" x14ac:dyDescent="0.3"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</row>
    <row r="138" spans="26:52" ht="12" customHeight="1" x14ac:dyDescent="0.3"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</row>
    <row r="139" spans="26:52" ht="14.15" customHeight="1" x14ac:dyDescent="0.3"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</row>
    <row r="140" spans="26:52" ht="21" customHeight="1" x14ac:dyDescent="0.3"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</row>
    <row r="141" spans="26:52" ht="13" customHeight="1" x14ac:dyDescent="0.3"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</row>
    <row r="142" spans="26:52" ht="20.149999999999999" customHeight="1" x14ac:dyDescent="0.3"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</row>
    <row r="143" spans="26:52" ht="21" customHeight="1" x14ac:dyDescent="0.3"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</row>
    <row r="144" spans="26:52" ht="14.15" customHeight="1" x14ac:dyDescent="0.3"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</row>
    <row r="145" spans="26:52" ht="13" customHeight="1" x14ac:dyDescent="0.3"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</row>
    <row r="146" spans="26:52" ht="14.15" customHeight="1" x14ac:dyDescent="0.3"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</row>
    <row r="147" spans="26:52" ht="14.15" customHeight="1" x14ac:dyDescent="0.3"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</row>
    <row r="148" spans="26:52" ht="14.15" customHeight="1" x14ac:dyDescent="0.3"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</row>
    <row r="149" spans="26:52" ht="14.15" customHeight="1" x14ac:dyDescent="0.3"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</row>
    <row r="150" spans="26:52" ht="14.15" customHeight="1" x14ac:dyDescent="0.3"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</row>
    <row r="151" spans="26:52" ht="14.15" customHeight="1" x14ac:dyDescent="0.3"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</row>
    <row r="152" spans="26:52" ht="13" customHeight="1" x14ac:dyDescent="0.3"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</row>
    <row r="153" spans="26:52" ht="13" customHeight="1" x14ac:dyDescent="0.3"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</row>
    <row r="154" spans="26:52" ht="14.15" customHeight="1" x14ac:dyDescent="0.3"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</row>
    <row r="155" spans="26:52" ht="13" customHeight="1" x14ac:dyDescent="0.3"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</row>
    <row r="156" spans="26:52" ht="14.15" customHeight="1" x14ac:dyDescent="0.3"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</row>
    <row r="157" spans="26:52" ht="13" customHeight="1" x14ac:dyDescent="0.3"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</row>
    <row r="158" spans="26:52" ht="12" customHeight="1" x14ac:dyDescent="0.3"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</row>
    <row r="159" spans="26:52" ht="18" customHeight="1" x14ac:dyDescent="0.3"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</row>
    <row r="160" spans="26:52" ht="13" customHeight="1" x14ac:dyDescent="0.3"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</row>
    <row r="161" spans="26:52" ht="13" customHeight="1" x14ac:dyDescent="0.3"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</row>
    <row r="162" spans="26:52" ht="14.15" customHeight="1" x14ac:dyDescent="0.3"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</row>
    <row r="163" spans="26:52" ht="13" customHeight="1" x14ac:dyDescent="0.3"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</row>
    <row r="164" spans="26:52" ht="13" customHeight="1" x14ac:dyDescent="0.3"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</row>
    <row r="165" spans="26:52" ht="13" customHeight="1" x14ac:dyDescent="0.3"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</row>
    <row r="166" spans="26:52" ht="13" customHeight="1" x14ac:dyDescent="0.3"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</row>
    <row r="167" spans="26:52" ht="14.15" customHeight="1" x14ac:dyDescent="0.3"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</row>
    <row r="168" spans="26:52" ht="13" customHeight="1" x14ac:dyDescent="0.3"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</row>
    <row r="169" spans="26:52" ht="14.15" customHeight="1" x14ac:dyDescent="0.3"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</row>
    <row r="170" spans="26:52" ht="11.15" customHeight="1" x14ac:dyDescent="0.3"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</row>
    <row r="171" spans="26:52" ht="13" customHeight="1" x14ac:dyDescent="0.3"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</row>
    <row r="172" spans="26:52" ht="13" customHeight="1" x14ac:dyDescent="0.3"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</row>
    <row r="173" spans="26:52" ht="13" customHeight="1" x14ac:dyDescent="0.3"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</row>
    <row r="174" spans="26:52" ht="13" customHeight="1" x14ac:dyDescent="0.3"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</row>
    <row r="175" spans="26:52" ht="13" customHeight="1" x14ac:dyDescent="0.3"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</row>
    <row r="176" spans="26:52" ht="13" customHeight="1" x14ac:dyDescent="0.3"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</row>
    <row r="177" spans="26:52" ht="14.15" customHeight="1" x14ac:dyDescent="0.3"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</row>
    <row r="178" spans="26:52" ht="14.15" customHeight="1" x14ac:dyDescent="0.3"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</row>
    <row r="179" spans="26:52" ht="13" customHeight="1" x14ac:dyDescent="0.3"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</row>
    <row r="180" spans="26:52" ht="14.15" customHeight="1" x14ac:dyDescent="0.3"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</row>
    <row r="181" spans="26:52" ht="13" customHeight="1" x14ac:dyDescent="0.3"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</row>
    <row r="182" spans="26:52" ht="13" customHeight="1" x14ac:dyDescent="0.3"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</row>
    <row r="183" spans="26:52" ht="13" customHeight="1" x14ac:dyDescent="0.3"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</row>
    <row r="184" spans="26:52" ht="13" customHeight="1" x14ac:dyDescent="0.3"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</row>
    <row r="185" spans="26:52" ht="22" customHeight="1" x14ac:dyDescent="0.3"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</row>
    <row r="186" spans="26:52" ht="12" customHeight="1" x14ac:dyDescent="0.3"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</row>
    <row r="187" spans="26:52" ht="12" customHeight="1" x14ac:dyDescent="0.3"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</row>
    <row r="188" spans="26:52" ht="12" customHeight="1" x14ac:dyDescent="0.3"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</row>
    <row r="189" spans="26:52" ht="22" customHeight="1" x14ac:dyDescent="0.3"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</row>
    <row r="190" spans="26:52" ht="12" customHeight="1" x14ac:dyDescent="0.3"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</row>
    <row r="191" spans="26:52" ht="12" customHeight="1" x14ac:dyDescent="0.3"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</row>
    <row r="192" spans="26:52" ht="12" customHeight="1" x14ac:dyDescent="0.3"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</row>
    <row r="193" spans="26:52" ht="12" customHeight="1" x14ac:dyDescent="0.3"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</row>
    <row r="194" spans="26:52" ht="13" customHeight="1" x14ac:dyDescent="0.3"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</row>
    <row r="195" spans="26:52" ht="22" customHeight="1" x14ac:dyDescent="0.3"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</row>
    <row r="196" spans="26:52" ht="12" customHeight="1" x14ac:dyDescent="0.3"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</row>
    <row r="197" spans="26:52" ht="12" customHeight="1" x14ac:dyDescent="0.3"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</row>
    <row r="198" spans="26:52" ht="21" customHeight="1" x14ac:dyDescent="0.3"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</row>
    <row r="199" spans="26:52" ht="12" customHeight="1" x14ac:dyDescent="0.3"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</row>
    <row r="200" spans="26:52" ht="12" customHeight="1" x14ac:dyDescent="0.3"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</row>
    <row r="201" spans="26:52" ht="12" customHeight="1" x14ac:dyDescent="0.3"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</row>
    <row r="202" spans="26:52" ht="12" customHeight="1" x14ac:dyDescent="0.3"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</row>
    <row r="203" spans="26:52" ht="12" customHeight="1" x14ac:dyDescent="0.3"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</row>
    <row r="204" spans="26:52" ht="12" customHeight="1" x14ac:dyDescent="0.3"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</row>
    <row r="205" spans="26:52" ht="12" customHeight="1" x14ac:dyDescent="0.3"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</row>
    <row r="206" spans="26:52" ht="12" customHeight="1" x14ac:dyDescent="0.3"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</row>
    <row r="207" spans="26:52" ht="12" customHeight="1" x14ac:dyDescent="0.3"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</row>
    <row r="208" spans="26:52" ht="13" customHeight="1" x14ac:dyDescent="0.3"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</row>
    <row r="209" spans="26:52" ht="11.15" customHeight="1" x14ac:dyDescent="0.3"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</row>
    <row r="210" spans="26:52" ht="13" customHeight="1" x14ac:dyDescent="0.3"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</row>
    <row r="211" spans="26:52" ht="20.149999999999999" customHeight="1" x14ac:dyDescent="0.3"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</row>
    <row r="212" spans="26:52" ht="13" customHeight="1" x14ac:dyDescent="0.3"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</row>
    <row r="213" spans="26:52" ht="12" customHeight="1" x14ac:dyDescent="0.3"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</row>
    <row r="214" spans="26:52" ht="13" customHeight="1" x14ac:dyDescent="0.3"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</row>
    <row r="215" spans="26:52" ht="12" customHeight="1" x14ac:dyDescent="0.3"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</row>
    <row r="216" spans="26:52" ht="12" customHeight="1" x14ac:dyDescent="0.3"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</row>
    <row r="217" spans="26:52" ht="12" customHeight="1" x14ac:dyDescent="0.3"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</row>
    <row r="218" spans="26:52" ht="12" customHeight="1" x14ac:dyDescent="0.3"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</row>
    <row r="219" spans="26:52" ht="12" customHeight="1" x14ac:dyDescent="0.3"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</row>
    <row r="220" spans="26:52" ht="11.15" customHeight="1" x14ac:dyDescent="0.3"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</row>
    <row r="221" spans="26:52" ht="12" customHeight="1" x14ac:dyDescent="0.3"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</row>
    <row r="222" spans="26:52" ht="22" customHeight="1" x14ac:dyDescent="0.3"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</row>
    <row r="223" spans="26:52" ht="12" customHeight="1" x14ac:dyDescent="0.3"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</row>
    <row r="224" spans="26:52" ht="391" customHeight="1" x14ac:dyDescent="0.3"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</row>
    <row r="225" spans="26:52" ht="21" customHeight="1" x14ac:dyDescent="0.3"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</row>
    <row r="226" spans="26:52" ht="22" customHeight="1" x14ac:dyDescent="0.3"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</row>
    <row r="227" spans="26:52" ht="12" customHeight="1" x14ac:dyDescent="0.3"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</row>
    <row r="228" spans="26:52" ht="16" customHeight="1" x14ac:dyDescent="0.3"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</row>
    <row r="229" spans="26:52" ht="17.149999999999999" customHeight="1" x14ac:dyDescent="0.3"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</row>
    <row r="230" spans="26:52" ht="15" customHeight="1" x14ac:dyDescent="0.3"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</row>
    <row r="231" spans="26:52" ht="15" customHeight="1" x14ac:dyDescent="0.3"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</row>
    <row r="232" spans="26:52" ht="16" customHeight="1" x14ac:dyDescent="0.3"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</row>
    <row r="233" spans="26:52" ht="15" customHeight="1" x14ac:dyDescent="0.3"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</row>
    <row r="234" spans="26:52" ht="15" customHeight="1" x14ac:dyDescent="0.3"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</row>
    <row r="235" spans="26:52" ht="15" customHeight="1" x14ac:dyDescent="0.3"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</row>
    <row r="236" spans="26:52" ht="16" customHeight="1" x14ac:dyDescent="0.3"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</row>
    <row r="237" spans="26:52" ht="19" customHeight="1" x14ac:dyDescent="0.3"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</row>
    <row r="238" spans="26:52" ht="23.15" customHeight="1" x14ac:dyDescent="0.3"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</row>
    <row r="239" spans="26:52" ht="15" customHeight="1" x14ac:dyDescent="0.3"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</row>
    <row r="240" spans="26:52" ht="15" customHeight="1" x14ac:dyDescent="0.3"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</row>
    <row r="241" spans="26:52" ht="16" customHeight="1" x14ac:dyDescent="0.3"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</row>
    <row r="242" spans="26:52" ht="20.149999999999999" customHeight="1" x14ac:dyDescent="0.3"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</row>
    <row r="243" spans="26:52" ht="16" customHeight="1" x14ac:dyDescent="0.3"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</row>
    <row r="244" spans="26:52" ht="15" customHeight="1" x14ac:dyDescent="0.3"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</row>
    <row r="245" spans="26:52" ht="15" customHeight="1" x14ac:dyDescent="0.3"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</row>
    <row r="246" spans="26:52" ht="15" customHeight="1" x14ac:dyDescent="0.3"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</row>
    <row r="247" spans="26:52" ht="15" customHeight="1" x14ac:dyDescent="0.3"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</row>
    <row r="248" spans="26:52" ht="14.15" customHeight="1" x14ac:dyDescent="0.3"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</row>
    <row r="249" spans="26:52" ht="18" customHeight="1" x14ac:dyDescent="0.3"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</row>
    <row r="250" spans="26:52" ht="12" customHeight="1" x14ac:dyDescent="0.3"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</row>
    <row r="251" spans="26:52" ht="17.149999999999999" customHeight="1" x14ac:dyDescent="0.3"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</row>
    <row r="252" spans="26:52" ht="15" customHeight="1" x14ac:dyDescent="0.3"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</row>
    <row r="253" spans="26:52" ht="15" customHeight="1" x14ac:dyDescent="0.3"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</row>
    <row r="254" spans="26:52" ht="16" customHeight="1" x14ac:dyDescent="0.3"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</row>
    <row r="255" spans="26:52" ht="15" customHeight="1" x14ac:dyDescent="0.3"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</row>
    <row r="256" spans="26:52" ht="12" customHeight="1" x14ac:dyDescent="0.3"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</row>
    <row r="257" spans="26:52" ht="22" customHeight="1" x14ac:dyDescent="0.3"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</row>
    <row r="258" spans="26:52" ht="12" customHeight="1" x14ac:dyDescent="0.3"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</row>
    <row r="259" spans="26:52" ht="13" customHeight="1" x14ac:dyDescent="0.3"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</row>
    <row r="260" spans="26:52" ht="11.15" customHeight="1" x14ac:dyDescent="0.3"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</row>
    <row r="261" spans="26:52" ht="20.149999999999999" customHeight="1" x14ac:dyDescent="0.3"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</row>
    <row r="262" spans="26:52" ht="12" customHeight="1" x14ac:dyDescent="0.3"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</row>
    <row r="263" spans="26:52" ht="22" customHeight="1" x14ac:dyDescent="0.3"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</row>
    <row r="264" spans="26:52" ht="12" customHeight="1" x14ac:dyDescent="0.3"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</row>
    <row r="265" spans="26:52" ht="21" customHeight="1" x14ac:dyDescent="0.3"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</row>
    <row r="266" spans="26:52" ht="13" customHeight="1" x14ac:dyDescent="0.3"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</row>
    <row r="267" spans="26:52" ht="12" customHeight="1" x14ac:dyDescent="0.3"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</row>
    <row r="268" spans="26:52" ht="21" customHeight="1" x14ac:dyDescent="0.3"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</row>
    <row r="269" spans="26:52" ht="11.15" customHeight="1" x14ac:dyDescent="0.3"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</row>
    <row r="270" spans="26:52" ht="13" customHeight="1" x14ac:dyDescent="0.3"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</row>
    <row r="271" spans="26:52" ht="13" customHeight="1" x14ac:dyDescent="0.3"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</row>
    <row r="272" spans="26:52" ht="11.15" customHeight="1" x14ac:dyDescent="0.3"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</row>
    <row r="273" spans="26:52" ht="13" customHeight="1" x14ac:dyDescent="0.3"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</row>
    <row r="274" spans="26:52" ht="12" customHeight="1" x14ac:dyDescent="0.3"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</row>
    <row r="275" spans="26:52" ht="12" customHeight="1" x14ac:dyDescent="0.3"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</row>
    <row r="276" spans="26:52" ht="13" customHeight="1" x14ac:dyDescent="0.3"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</row>
    <row r="277" spans="26:52" ht="13" customHeight="1" x14ac:dyDescent="0.3"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</row>
    <row r="278" spans="26:52" ht="11.15" customHeight="1" x14ac:dyDescent="0.3"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</row>
    <row r="279" spans="26:52" ht="12" customHeight="1" x14ac:dyDescent="0.3"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</row>
    <row r="280" spans="26:52" ht="12" customHeight="1" x14ac:dyDescent="0.3"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</row>
    <row r="281" spans="26:52" ht="12" customHeight="1" x14ac:dyDescent="0.3"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</row>
    <row r="282" spans="26:52" ht="11.15" customHeight="1" x14ac:dyDescent="0.3"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</row>
    <row r="283" spans="26:52" ht="13" customHeight="1" x14ac:dyDescent="0.3"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</row>
    <row r="284" spans="26:52" ht="12" customHeight="1" x14ac:dyDescent="0.3"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</row>
    <row r="285" spans="26:52" ht="12" customHeight="1" x14ac:dyDescent="0.3"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</row>
    <row r="286" spans="26:52" ht="12" customHeight="1" x14ac:dyDescent="0.3"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</row>
    <row r="287" spans="26:52" ht="13" customHeight="1" x14ac:dyDescent="0.3"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</row>
    <row r="288" spans="26:52" ht="13" customHeight="1" x14ac:dyDescent="0.3"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</row>
    <row r="289" spans="26:52" ht="12" customHeight="1" x14ac:dyDescent="0.3"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</row>
    <row r="290" spans="26:52" ht="13" customHeight="1" x14ac:dyDescent="0.3"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</row>
    <row r="291" spans="26:52" ht="11.15" customHeight="1" x14ac:dyDescent="0.3"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</row>
    <row r="292" spans="26:52" ht="13" customHeight="1" x14ac:dyDescent="0.3"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</row>
    <row r="293" spans="26:52" ht="21" customHeight="1" x14ac:dyDescent="0.3"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</row>
    <row r="294" spans="26:52" ht="11.15" customHeight="1" x14ac:dyDescent="0.3"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</row>
    <row r="295" spans="26:52" ht="11.15" customHeight="1" x14ac:dyDescent="0.3"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</row>
    <row r="296" spans="26:52" ht="14.15" customHeight="1" x14ac:dyDescent="0.3"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</row>
    <row r="297" spans="26:52" ht="12" customHeight="1" x14ac:dyDescent="0.3"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</row>
    <row r="298" spans="26:52" ht="12" customHeight="1" x14ac:dyDescent="0.3"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</row>
    <row r="299" spans="26:52" ht="12" customHeight="1" x14ac:dyDescent="0.3"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</row>
    <row r="300" spans="26:52" ht="13" customHeight="1" x14ac:dyDescent="0.3"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</row>
    <row r="301" spans="26:52" ht="12" customHeight="1" x14ac:dyDescent="0.3"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</row>
    <row r="302" spans="26:52" ht="13" customHeight="1" x14ac:dyDescent="0.3"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</row>
    <row r="303" spans="26:52" ht="12" customHeight="1" x14ac:dyDescent="0.3"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</row>
    <row r="304" spans="26:52" ht="12" customHeight="1" x14ac:dyDescent="0.3"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</row>
    <row r="305" spans="26:52" ht="13" customHeight="1" x14ac:dyDescent="0.3"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</row>
    <row r="306" spans="26:52" ht="13" customHeight="1" x14ac:dyDescent="0.3"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</row>
    <row r="307" spans="26:52" ht="14.15" customHeight="1" x14ac:dyDescent="0.3"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</row>
    <row r="308" spans="26:52" ht="21" customHeight="1" x14ac:dyDescent="0.3"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</row>
    <row r="309" spans="26:52" ht="14.15" customHeight="1" x14ac:dyDescent="0.3"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</row>
    <row r="310" spans="26:52" ht="13" customHeight="1" x14ac:dyDescent="0.3"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</row>
    <row r="311" spans="26:52" ht="13" customHeight="1" x14ac:dyDescent="0.3"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</row>
    <row r="312" spans="26:52" ht="23.15" customHeight="1" x14ac:dyDescent="0.3"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</row>
    <row r="313" spans="26:52" ht="12" customHeight="1" x14ac:dyDescent="0.3"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</row>
  </sheetData>
  <mergeCells count="6">
    <mergeCell ref="V1:X1"/>
    <mergeCell ref="B1:E1"/>
    <mergeCell ref="F1:I1"/>
    <mergeCell ref="J1:M1"/>
    <mergeCell ref="N1:Q1"/>
    <mergeCell ref="R1:U1"/>
  </mergeCells>
  <pageMargins left="0.31496062992125984" right="0.31496062992125984" top="0.27559055118110237" bottom="0.35433070866141736" header="0.11811023622047245" footer="0.11811023622047245"/>
  <pageSetup paperSize="9" scale="51" fitToWidth="2" fitToHeight="2" orientation="landscape" horizontalDpi="1200" verticalDpi="1200" r:id="rId1"/>
  <rowBreaks count="1" manualBreakCount="1">
    <brk id="5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Boillot, Sandrine</dc:creator>
  <cp:lastModifiedBy>Boillot, Sandrine</cp:lastModifiedBy>
  <cp:lastPrinted>2020-10-30T14:26:39Z</cp:lastPrinted>
  <dcterms:created xsi:type="dcterms:W3CDTF">2020-10-26T12:11:05Z</dcterms:created>
  <dcterms:modified xsi:type="dcterms:W3CDTF">2020-10-30T14:56:57Z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S Version">
    <vt:lpwstr>14.12</vt:lpwstr>
  </property>
</Properties>
</file>